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ients\VENT\to add\"/>
    </mc:Choice>
  </mc:AlternateContent>
  <xr:revisionPtr revIDLastSave="0" documentId="8_{FDAC40B3-6709-4BB7-9197-BBB849A3D870}" xr6:coauthVersionLast="40" xr6:coauthVersionMax="40" xr10:uidLastSave="{00000000-0000-0000-0000-000000000000}"/>
  <bookViews>
    <workbookView xWindow="0" yWindow="0" windowWidth="28800" windowHeight="12225" activeTab="3" xr2:uid="{00000000-000D-0000-FFFF-FFFF00000000}"/>
  </bookViews>
  <sheets>
    <sheet name="ANN AVG PRECIP SPR PUMP IRR" sheetId="24" r:id="rId1"/>
    <sheet name="ANN AVG PRECIP SPR PUMP" sheetId="26" r:id="rId2"/>
    <sheet name="ANN AVG PRECIP SPR" sheetId="27" r:id="rId3"/>
    <sheet name="ANN AVG PRECIP" sheetId="28" r:id="rId4"/>
    <sheet name="&lt;&lt;--&lt;&lt;--&lt;&lt;--CHARTS" sheetId="20" r:id="rId5"/>
    <sheet name="REFERENCE" sheetId="30" r:id="rId6"/>
    <sheet name="Combined USGS&amp;DWR Pumpage &amp; Irr" sheetId="29" r:id="rId7"/>
    <sheet name="DWR PUMPAGE &amp; CROP INFO" sheetId="25" r:id="rId8"/>
    <sheet name="USGS Pumpage &amp; Irr" sheetId="8" r:id="rId9"/>
    <sheet name="Thompson Springs Flow Data" sheetId="3" r:id="rId10"/>
    <sheet name="DRI Monthly Precip" sheetId="2" r:id="rId11"/>
  </sheets>
  <calcPr calcId="181029"/>
</workbook>
</file>

<file path=xl/calcChain.xml><?xml version="1.0" encoding="utf-8"?>
<calcChain xmlns="http://schemas.openxmlformats.org/spreadsheetml/2006/main">
  <c r="AN158" i="28" l="1"/>
  <c r="AM158" i="28"/>
  <c r="AN157" i="28"/>
  <c r="AM157" i="28"/>
  <c r="AN156" i="28"/>
  <c r="AM156" i="28"/>
  <c r="AP156" i="28" s="1"/>
  <c r="AN155" i="28"/>
  <c r="AM155" i="28"/>
  <c r="AN154" i="28"/>
  <c r="AM154" i="28"/>
  <c r="AN153" i="28"/>
  <c r="AM153" i="28"/>
  <c r="AP153" i="28" s="1"/>
  <c r="AN152" i="28"/>
  <c r="AM152" i="28"/>
  <c r="AN151" i="28"/>
  <c r="AM151" i="28"/>
  <c r="AN150" i="28"/>
  <c r="AM150" i="28"/>
  <c r="AP150" i="28" s="1"/>
  <c r="AN149" i="28"/>
  <c r="AM149" i="28"/>
  <c r="AN148" i="28"/>
  <c r="AM148" i="28"/>
  <c r="AN147" i="28"/>
  <c r="AM147" i="28"/>
  <c r="AP147" i="28" s="1"/>
  <c r="AN146" i="28"/>
  <c r="AM146" i="28"/>
  <c r="AN145" i="28"/>
  <c r="AM145" i="28"/>
  <c r="AN144" i="28"/>
  <c r="AM144" i="28"/>
  <c r="AP144" i="28" s="1"/>
  <c r="AN143" i="28"/>
  <c r="AM143" i="28"/>
  <c r="AN142" i="28"/>
  <c r="AM142" i="28"/>
  <c r="AN141" i="28"/>
  <c r="AM141" i="28"/>
  <c r="AP141" i="28" s="1"/>
  <c r="AN140" i="28"/>
  <c r="AM140" i="28"/>
  <c r="AN139" i="28"/>
  <c r="AM139" i="28"/>
  <c r="AN137" i="28"/>
  <c r="AM137" i="28"/>
  <c r="AP137" i="28" s="1"/>
  <c r="AN132" i="28"/>
  <c r="AM132" i="28"/>
  <c r="AN129" i="28"/>
  <c r="AM129" i="28"/>
  <c r="AN127" i="28"/>
  <c r="AM127" i="28"/>
  <c r="AP127" i="28" s="1"/>
  <c r="AN125" i="28"/>
  <c r="AM125" i="28"/>
  <c r="AN122" i="28"/>
  <c r="AM122" i="28"/>
  <c r="AN120" i="28"/>
  <c r="AM120" i="28"/>
  <c r="AP120" i="28" s="1"/>
  <c r="AN116" i="28"/>
  <c r="AM116" i="28"/>
  <c r="AN113" i="28"/>
  <c r="AM113" i="28"/>
  <c r="AN109" i="28"/>
  <c r="AM109" i="28"/>
  <c r="AP109" i="28" s="1"/>
  <c r="AN105" i="28"/>
  <c r="AM105" i="28"/>
  <c r="AN102" i="28"/>
  <c r="AM102" i="28"/>
  <c r="AN101" i="28"/>
  <c r="AM101" i="28"/>
  <c r="AP101" i="28" s="1"/>
  <c r="AN100" i="28"/>
  <c r="AM100" i="28"/>
  <c r="AN99" i="28"/>
  <c r="AM99" i="28"/>
  <c r="AN98" i="28"/>
  <c r="AM98" i="28"/>
  <c r="AP98" i="28" s="1"/>
  <c r="AN97" i="28"/>
  <c r="AM97" i="28"/>
  <c r="AN96" i="28"/>
  <c r="AM96" i="28"/>
  <c r="AN95" i="28"/>
  <c r="AM95" i="28"/>
  <c r="AP95" i="28" s="1"/>
  <c r="AN94" i="28"/>
  <c r="AM94" i="28"/>
  <c r="AN93" i="28"/>
  <c r="AM93" i="28"/>
  <c r="AN92" i="28"/>
  <c r="AM92" i="28"/>
  <c r="AP92" i="28" s="1"/>
  <c r="AN91" i="28"/>
  <c r="AM91" i="28"/>
  <c r="AN90" i="28"/>
  <c r="AM90" i="28"/>
  <c r="AN89" i="28"/>
  <c r="AM89" i="28"/>
  <c r="AP89" i="28" s="1"/>
  <c r="AN88" i="28"/>
  <c r="AM88" i="28"/>
  <c r="AN85" i="28"/>
  <c r="AM85" i="28"/>
  <c r="AN83" i="28"/>
  <c r="AM83" i="28"/>
  <c r="AP83" i="28" s="1"/>
  <c r="AN82" i="28"/>
  <c r="AM82" i="28"/>
  <c r="AN81" i="28"/>
  <c r="AM81" i="28"/>
  <c r="AN80" i="28"/>
  <c r="AM80" i="28"/>
  <c r="AN79" i="28"/>
  <c r="AM79" i="28"/>
  <c r="AN78" i="28"/>
  <c r="AM78" i="28"/>
  <c r="F78" i="28"/>
  <c r="D78" i="28"/>
  <c r="AN77" i="28"/>
  <c r="AM77" i="28"/>
  <c r="E77" i="28"/>
  <c r="AN76" i="28"/>
  <c r="AM76" i="28"/>
  <c r="AN75" i="28"/>
  <c r="AM75" i="28"/>
  <c r="AP75" i="28" s="1"/>
  <c r="AN74" i="28"/>
  <c r="AM74" i="28"/>
  <c r="AN73" i="28"/>
  <c r="AM73" i="28"/>
  <c r="AN72" i="28"/>
  <c r="AM72" i="28"/>
  <c r="AP72" i="28" s="1"/>
  <c r="AN71" i="28"/>
  <c r="AM71" i="28"/>
  <c r="AN70" i="28"/>
  <c r="AM70" i="28"/>
  <c r="AN69" i="28"/>
  <c r="AM69" i="28"/>
  <c r="AN68" i="28"/>
  <c r="AM68" i="28"/>
  <c r="AN67" i="28"/>
  <c r="AM67" i="28"/>
  <c r="AN66" i="28"/>
  <c r="AM66" i="28"/>
  <c r="AN65" i="28"/>
  <c r="AM65" i="28"/>
  <c r="AN64" i="28"/>
  <c r="AM64" i="28"/>
  <c r="AN63" i="28"/>
  <c r="AM63" i="28"/>
  <c r="AN62" i="28"/>
  <c r="AM62" i="28"/>
  <c r="AN61" i="28"/>
  <c r="AM61" i="28"/>
  <c r="AN60" i="28"/>
  <c r="AM60" i="28"/>
  <c r="AP60" i="28" s="1"/>
  <c r="AN59" i="28"/>
  <c r="AM59" i="28"/>
  <c r="AN58" i="28"/>
  <c r="AM58" i="28"/>
  <c r="AN57" i="28"/>
  <c r="AM57" i="28"/>
  <c r="AP57" i="28" s="1"/>
  <c r="AN56" i="28"/>
  <c r="AM56" i="28"/>
  <c r="AN54" i="28"/>
  <c r="AM54" i="28"/>
  <c r="AN53" i="28"/>
  <c r="AM53" i="28"/>
  <c r="AN52" i="28"/>
  <c r="AM52" i="28"/>
  <c r="AN51" i="28"/>
  <c r="AM51" i="28"/>
  <c r="AN50" i="28"/>
  <c r="AM50" i="28"/>
  <c r="AN49" i="28"/>
  <c r="AM49" i="28"/>
  <c r="AN48" i="28"/>
  <c r="AM48" i="28"/>
  <c r="AN47" i="28"/>
  <c r="AM47" i="28"/>
  <c r="AN46" i="28"/>
  <c r="AM46" i="28"/>
  <c r="AN45" i="28"/>
  <c r="AM45" i="28"/>
  <c r="AN44" i="28"/>
  <c r="AM44" i="28"/>
  <c r="AN43" i="28"/>
  <c r="AM43" i="28"/>
  <c r="AN42" i="28"/>
  <c r="AM42" i="28"/>
  <c r="AN41" i="28"/>
  <c r="AM41" i="28"/>
  <c r="AP41" i="28" s="1"/>
  <c r="AN40" i="28"/>
  <c r="AM40" i="28"/>
  <c r="AN39" i="28"/>
  <c r="AM39" i="28"/>
  <c r="AN38" i="28"/>
  <c r="AM38" i="28"/>
  <c r="AN37" i="28"/>
  <c r="AM37" i="28"/>
  <c r="AN36" i="28"/>
  <c r="AM36" i="28"/>
  <c r="AN35" i="28"/>
  <c r="AM35" i="28"/>
  <c r="AP35" i="28" s="1"/>
  <c r="AN34" i="28"/>
  <c r="AM34" i="28"/>
  <c r="AN33" i="28"/>
  <c r="AM33" i="28"/>
  <c r="F33" i="28"/>
  <c r="AN32" i="28"/>
  <c r="AM32" i="28"/>
  <c r="F32" i="28"/>
  <c r="AN31" i="28"/>
  <c r="AM31" i="28"/>
  <c r="F31" i="28"/>
  <c r="AN30" i="28"/>
  <c r="AM30" i="28"/>
  <c r="F30" i="28"/>
  <c r="AR29" i="28"/>
  <c r="F29" i="28"/>
  <c r="AN28" i="28"/>
  <c r="AM28" i="28"/>
  <c r="AP28" i="28" s="1"/>
  <c r="F28" i="28"/>
  <c r="AN27" i="28"/>
  <c r="AM27" i="28"/>
  <c r="F27" i="28"/>
  <c r="AN26" i="28"/>
  <c r="AM26" i="28"/>
  <c r="AP26" i="28" s="1"/>
  <c r="F26" i="28"/>
  <c r="AN25" i="28"/>
  <c r="AM25" i="28"/>
  <c r="F25" i="28"/>
  <c r="AN24" i="28"/>
  <c r="AM24" i="28"/>
  <c r="AP24" i="28" s="1"/>
  <c r="F24" i="28"/>
  <c r="AN23" i="28"/>
  <c r="AM23" i="28"/>
  <c r="F23" i="28"/>
  <c r="AN22" i="28"/>
  <c r="AM22" i="28"/>
  <c r="AP22" i="28" s="1"/>
  <c r="F22" i="28"/>
  <c r="AN21" i="28"/>
  <c r="AM21" i="28"/>
  <c r="F21" i="28"/>
  <c r="AN20" i="28"/>
  <c r="AM20" i="28"/>
  <c r="AP20" i="28" s="1"/>
  <c r="F20" i="28"/>
  <c r="AN19" i="28"/>
  <c r="AM19" i="28"/>
  <c r="F19" i="28"/>
  <c r="AN18" i="28"/>
  <c r="AM18" i="28"/>
  <c r="AP18" i="28" s="1"/>
  <c r="F18" i="28"/>
  <c r="AN17" i="28"/>
  <c r="AM17" i="28"/>
  <c r="F17" i="28"/>
  <c r="AN16" i="28"/>
  <c r="AM16" i="28"/>
  <c r="F16" i="28"/>
  <c r="AN15" i="28"/>
  <c r="AM15" i="28"/>
  <c r="F15" i="28"/>
  <c r="AN14" i="28"/>
  <c r="AM14" i="28"/>
  <c r="F14" i="28"/>
  <c r="AN13" i="28"/>
  <c r="AM13" i="28"/>
  <c r="AN12" i="28"/>
  <c r="AM12" i="28"/>
  <c r="AN11" i="28"/>
  <c r="AM11" i="28"/>
  <c r="G11" i="28"/>
  <c r="AN10" i="28"/>
  <c r="AM10" i="28"/>
  <c r="G10" i="28"/>
  <c r="AN9" i="28"/>
  <c r="AM9" i="28"/>
  <c r="G9" i="28"/>
  <c r="AN8" i="28"/>
  <c r="AM8" i="28"/>
  <c r="G8" i="28"/>
  <c r="AN7" i="28"/>
  <c r="AM7" i="28"/>
  <c r="G7" i="28"/>
  <c r="AN6" i="28"/>
  <c r="AM6" i="28"/>
  <c r="G6" i="28"/>
  <c r="AN5" i="28"/>
  <c r="AM5" i="28"/>
  <c r="G5" i="28"/>
  <c r="AN4" i="28"/>
  <c r="AM4" i="28"/>
  <c r="G4" i="28"/>
  <c r="AN158" i="27"/>
  <c r="AM158" i="27"/>
  <c r="AN157" i="27"/>
  <c r="AM157" i="27"/>
  <c r="AN156" i="27"/>
  <c r="AM156" i="27"/>
  <c r="AP156" i="27" s="1"/>
  <c r="AN155" i="27"/>
  <c r="AM155" i="27"/>
  <c r="AN154" i="27"/>
  <c r="AM154" i="27"/>
  <c r="AN153" i="27"/>
  <c r="AM153" i="27"/>
  <c r="AP153" i="27" s="1"/>
  <c r="AN152" i="27"/>
  <c r="AM152" i="27"/>
  <c r="AN151" i="27"/>
  <c r="AM151" i="27"/>
  <c r="AN150" i="27"/>
  <c r="AM150" i="27"/>
  <c r="AP150" i="27" s="1"/>
  <c r="AN149" i="27"/>
  <c r="AM149" i="27"/>
  <c r="AN148" i="27"/>
  <c r="AM148" i="27"/>
  <c r="AN147" i="27"/>
  <c r="AM147" i="27"/>
  <c r="AP147" i="27" s="1"/>
  <c r="AN146" i="27"/>
  <c r="AM146" i="27"/>
  <c r="AN145" i="27"/>
  <c r="AM145" i="27"/>
  <c r="AN144" i="27"/>
  <c r="AM144" i="27"/>
  <c r="AP144" i="27" s="1"/>
  <c r="AN143" i="27"/>
  <c r="AM143" i="27"/>
  <c r="AN142" i="27"/>
  <c r="AM142" i="27"/>
  <c r="AN141" i="27"/>
  <c r="AM141" i="27"/>
  <c r="AP141" i="27" s="1"/>
  <c r="AN140" i="27"/>
  <c r="AM140" i="27"/>
  <c r="AN139" i="27"/>
  <c r="AM139" i="27"/>
  <c r="AN137" i="27"/>
  <c r="AM137" i="27"/>
  <c r="AP137" i="27" s="1"/>
  <c r="AN132" i="27"/>
  <c r="AM132" i="27"/>
  <c r="AN129" i="27"/>
  <c r="AM129" i="27"/>
  <c r="AN127" i="27"/>
  <c r="AM127" i="27"/>
  <c r="AP127" i="27" s="1"/>
  <c r="AN125" i="27"/>
  <c r="AM125" i="27"/>
  <c r="AN122" i="27"/>
  <c r="AM122" i="27"/>
  <c r="AN120" i="27"/>
  <c r="AM120" i="27"/>
  <c r="AP120" i="27" s="1"/>
  <c r="AN116" i="27"/>
  <c r="AM116" i="27"/>
  <c r="AN113" i="27"/>
  <c r="AM113" i="27"/>
  <c r="AN109" i="27"/>
  <c r="AM109" i="27"/>
  <c r="AP109" i="27" s="1"/>
  <c r="AN105" i="27"/>
  <c r="AM105" i="27"/>
  <c r="AN102" i="27"/>
  <c r="AM102" i="27"/>
  <c r="AP102" i="27" s="1"/>
  <c r="AN101" i="27"/>
  <c r="AM101" i="27"/>
  <c r="AP101" i="27" s="1"/>
  <c r="AN100" i="27"/>
  <c r="AM100" i="27"/>
  <c r="AN99" i="27"/>
  <c r="AM99" i="27"/>
  <c r="AP99" i="27" s="1"/>
  <c r="AN98" i="27"/>
  <c r="AM98" i="27"/>
  <c r="AP98" i="27" s="1"/>
  <c r="AN97" i="27"/>
  <c r="AM97" i="27"/>
  <c r="AN96" i="27"/>
  <c r="AM96" i="27"/>
  <c r="AP96" i="27" s="1"/>
  <c r="AN95" i="27"/>
  <c r="AM95" i="27"/>
  <c r="AP95" i="27" s="1"/>
  <c r="AN94" i="27"/>
  <c r="AM94" i="27"/>
  <c r="AN93" i="27"/>
  <c r="AM93" i="27"/>
  <c r="AP93" i="27" s="1"/>
  <c r="AN92" i="27"/>
  <c r="AM92" i="27"/>
  <c r="AP92" i="27" s="1"/>
  <c r="AN91" i="27"/>
  <c r="AM91" i="27"/>
  <c r="AN90" i="27"/>
  <c r="AM90" i="27"/>
  <c r="AP90" i="27" s="1"/>
  <c r="AN89" i="27"/>
  <c r="AM89" i="27"/>
  <c r="AP89" i="27" s="1"/>
  <c r="AN88" i="27"/>
  <c r="AM88" i="27"/>
  <c r="AN85" i="27"/>
  <c r="AM85" i="27"/>
  <c r="AP85" i="27" s="1"/>
  <c r="AN83" i="27"/>
  <c r="AM83" i="27"/>
  <c r="AP83" i="27" s="1"/>
  <c r="AN82" i="27"/>
  <c r="AM82" i="27"/>
  <c r="AN81" i="27"/>
  <c r="AM81" i="27"/>
  <c r="AN80" i="27"/>
  <c r="AM80" i="27"/>
  <c r="AN79" i="27"/>
  <c r="AM79" i="27"/>
  <c r="AN78" i="27"/>
  <c r="AM78" i="27"/>
  <c r="F78" i="27"/>
  <c r="D78" i="27"/>
  <c r="AN77" i="27"/>
  <c r="AM77" i="27"/>
  <c r="E77" i="27"/>
  <c r="AN76" i="27"/>
  <c r="AM76" i="27"/>
  <c r="AN75" i="27"/>
  <c r="AM75" i="27"/>
  <c r="AP75" i="27" s="1"/>
  <c r="AN74" i="27"/>
  <c r="AM74" i="27"/>
  <c r="AN73" i="27"/>
  <c r="AM73" i="27"/>
  <c r="AN72" i="27"/>
  <c r="AM72" i="27"/>
  <c r="AP72" i="27" s="1"/>
  <c r="AN71" i="27"/>
  <c r="AM71" i="27"/>
  <c r="AN70" i="27"/>
  <c r="AM70" i="27"/>
  <c r="AN69" i="27"/>
  <c r="AM69" i="27"/>
  <c r="AN68" i="27"/>
  <c r="AM68" i="27"/>
  <c r="AN67" i="27"/>
  <c r="AM67" i="27"/>
  <c r="AN66" i="27"/>
  <c r="AM66" i="27"/>
  <c r="AN65" i="27"/>
  <c r="AM65" i="27"/>
  <c r="AN64" i="27"/>
  <c r="AM64" i="27"/>
  <c r="AN63" i="27"/>
  <c r="AM63" i="27"/>
  <c r="AN62" i="27"/>
  <c r="AM62" i="27"/>
  <c r="AN61" i="27"/>
  <c r="AM61" i="27"/>
  <c r="AN60" i="27"/>
  <c r="AM60" i="27"/>
  <c r="AP60" i="27" s="1"/>
  <c r="AN59" i="27"/>
  <c r="AM59" i="27"/>
  <c r="AN58" i="27"/>
  <c r="AM58" i="27"/>
  <c r="AN57" i="27"/>
  <c r="AM57" i="27"/>
  <c r="AP57" i="27" s="1"/>
  <c r="AN56" i="27"/>
  <c r="AM56" i="27"/>
  <c r="AN54" i="27"/>
  <c r="AM54" i="27"/>
  <c r="AN53" i="27"/>
  <c r="AM53" i="27"/>
  <c r="AN52" i="27"/>
  <c r="AM52" i="27"/>
  <c r="AN51" i="27"/>
  <c r="AM51" i="27"/>
  <c r="AN50" i="27"/>
  <c r="AM50" i="27"/>
  <c r="AN49" i="27"/>
  <c r="AM49" i="27"/>
  <c r="AN48" i="27"/>
  <c r="AM48" i="27"/>
  <c r="AN47" i="27"/>
  <c r="AM47" i="27"/>
  <c r="AN46" i="27"/>
  <c r="AM46" i="27"/>
  <c r="AN45" i="27"/>
  <c r="AM45" i="27"/>
  <c r="AN44" i="27"/>
  <c r="AM44" i="27"/>
  <c r="AN43" i="27"/>
  <c r="AM43" i="27"/>
  <c r="AN42" i="27"/>
  <c r="AM42" i="27"/>
  <c r="AN41" i="27"/>
  <c r="AM41" i="27"/>
  <c r="AP41" i="27" s="1"/>
  <c r="AN40" i="27"/>
  <c r="AM40" i="27"/>
  <c r="AN39" i="27"/>
  <c r="AM39" i="27"/>
  <c r="AN38" i="27"/>
  <c r="AM38" i="27"/>
  <c r="AN37" i="27"/>
  <c r="AM37" i="27"/>
  <c r="AN36" i="27"/>
  <c r="AM36" i="27"/>
  <c r="AN35" i="27"/>
  <c r="AM35" i="27"/>
  <c r="AP35" i="27" s="1"/>
  <c r="AN34" i="27"/>
  <c r="AM34" i="27"/>
  <c r="AN33" i="27"/>
  <c r="AM33" i="27"/>
  <c r="F33" i="27"/>
  <c r="AN32" i="27"/>
  <c r="AM32" i="27"/>
  <c r="F32" i="27"/>
  <c r="AN31" i="27"/>
  <c r="AM31" i="27"/>
  <c r="F31" i="27"/>
  <c r="AN30" i="27"/>
  <c r="AM30" i="27"/>
  <c r="F30" i="27"/>
  <c r="AR29" i="27"/>
  <c r="F29" i="27"/>
  <c r="AN28" i="27"/>
  <c r="AM28" i="27"/>
  <c r="AP28" i="27" s="1"/>
  <c r="F28" i="27"/>
  <c r="AN27" i="27"/>
  <c r="AM27" i="27"/>
  <c r="F27" i="27"/>
  <c r="AN26" i="27"/>
  <c r="AM26" i="27"/>
  <c r="AP26" i="27" s="1"/>
  <c r="F26" i="27"/>
  <c r="AN25" i="27"/>
  <c r="AM25" i="27"/>
  <c r="F25" i="27"/>
  <c r="AN24" i="27"/>
  <c r="AM24" i="27"/>
  <c r="AP24" i="27" s="1"/>
  <c r="F24" i="27"/>
  <c r="AN23" i="27"/>
  <c r="AM23" i="27"/>
  <c r="F23" i="27"/>
  <c r="AN22" i="27"/>
  <c r="AM22" i="27"/>
  <c r="AP22" i="27" s="1"/>
  <c r="F22" i="27"/>
  <c r="AN21" i="27"/>
  <c r="AM21" i="27"/>
  <c r="F21" i="27"/>
  <c r="AN20" i="27"/>
  <c r="AM20" i="27"/>
  <c r="AP20" i="27" s="1"/>
  <c r="F20" i="27"/>
  <c r="AN19" i="27"/>
  <c r="AM19" i="27"/>
  <c r="F19" i="27"/>
  <c r="AN18" i="27"/>
  <c r="AM18" i="27"/>
  <c r="AP18" i="27" s="1"/>
  <c r="F18" i="27"/>
  <c r="AN17" i="27"/>
  <c r="AM17" i="27"/>
  <c r="F17" i="27"/>
  <c r="AN16" i="27"/>
  <c r="AM16" i="27"/>
  <c r="F16" i="27"/>
  <c r="AN15" i="27"/>
  <c r="AM15" i="27"/>
  <c r="F15" i="27"/>
  <c r="AN14" i="27"/>
  <c r="AM14" i="27"/>
  <c r="F14" i="27"/>
  <c r="AN13" i="27"/>
  <c r="AM13" i="27"/>
  <c r="AN12" i="27"/>
  <c r="AM12" i="27"/>
  <c r="AN11" i="27"/>
  <c r="AM11" i="27"/>
  <c r="G11" i="27"/>
  <c r="AN10" i="27"/>
  <c r="AM10" i="27"/>
  <c r="G10" i="27"/>
  <c r="AN9" i="27"/>
  <c r="AM9" i="27"/>
  <c r="G9" i="27"/>
  <c r="AN8" i="27"/>
  <c r="AM8" i="27"/>
  <c r="G8" i="27"/>
  <c r="AN7" i="27"/>
  <c r="AM7" i="27"/>
  <c r="G7" i="27"/>
  <c r="AN6" i="27"/>
  <c r="AM6" i="27"/>
  <c r="G6" i="27"/>
  <c r="AN5" i="27"/>
  <c r="AM5" i="27"/>
  <c r="G5" i="27"/>
  <c r="AN4" i="27"/>
  <c r="AM4" i="27"/>
  <c r="G4" i="27"/>
  <c r="AN158" i="26"/>
  <c r="AM158" i="26"/>
  <c r="AN157" i="26"/>
  <c r="AM157" i="26"/>
  <c r="AP157" i="26" s="1"/>
  <c r="AN156" i="26"/>
  <c r="AM156" i="26"/>
  <c r="AN155" i="26"/>
  <c r="AM155" i="26"/>
  <c r="AN154" i="26"/>
  <c r="AM154" i="26"/>
  <c r="AP154" i="26" s="1"/>
  <c r="AN153" i="26"/>
  <c r="AM153" i="26"/>
  <c r="AP153" i="26" s="1"/>
  <c r="AN152" i="26"/>
  <c r="AM152" i="26"/>
  <c r="AN151" i="26"/>
  <c r="AM151" i="26"/>
  <c r="AP151" i="26" s="1"/>
  <c r="AN150" i="26"/>
  <c r="AM150" i="26"/>
  <c r="AP150" i="26" s="1"/>
  <c r="AN149" i="26"/>
  <c r="AM149" i="26"/>
  <c r="AN148" i="26"/>
  <c r="AM148" i="26"/>
  <c r="AP148" i="26" s="1"/>
  <c r="AN147" i="26"/>
  <c r="AM147" i="26"/>
  <c r="AP147" i="26" s="1"/>
  <c r="AN146" i="26"/>
  <c r="AM146" i="26"/>
  <c r="AN145" i="26"/>
  <c r="AM145" i="26"/>
  <c r="AP145" i="26" s="1"/>
  <c r="AN144" i="26"/>
  <c r="AM144" i="26"/>
  <c r="AP144" i="26" s="1"/>
  <c r="AN143" i="26"/>
  <c r="AM143" i="26"/>
  <c r="AN142" i="26"/>
  <c r="AM142" i="26"/>
  <c r="AP142" i="26" s="1"/>
  <c r="AN141" i="26"/>
  <c r="AM141" i="26"/>
  <c r="AP141" i="26" s="1"/>
  <c r="AN140" i="26"/>
  <c r="AM140" i="26"/>
  <c r="AN139" i="26"/>
  <c r="AM139" i="26"/>
  <c r="AP139" i="26" s="1"/>
  <c r="AN137" i="26"/>
  <c r="AM137" i="26"/>
  <c r="AP137" i="26" s="1"/>
  <c r="AN132" i="26"/>
  <c r="AM132" i="26"/>
  <c r="AN129" i="26"/>
  <c r="AM129" i="26"/>
  <c r="AP129" i="26" s="1"/>
  <c r="AN127" i="26"/>
  <c r="AM127" i="26"/>
  <c r="AP127" i="26" s="1"/>
  <c r="AN125" i="26"/>
  <c r="AM125" i="26"/>
  <c r="AN122" i="26"/>
  <c r="AM122" i="26"/>
  <c r="AP122" i="26" s="1"/>
  <c r="AN120" i="26"/>
  <c r="AM120" i="26"/>
  <c r="AP120" i="26" s="1"/>
  <c r="AN116" i="26"/>
  <c r="AM116" i="26"/>
  <c r="AN113" i="26"/>
  <c r="AM113" i="26"/>
  <c r="AP113" i="26" s="1"/>
  <c r="AN109" i="26"/>
  <c r="AM109" i="26"/>
  <c r="AP109" i="26" s="1"/>
  <c r="AN105" i="26"/>
  <c r="AM105" i="26"/>
  <c r="AN102" i="26"/>
  <c r="AM102" i="26"/>
  <c r="AP102" i="26" s="1"/>
  <c r="AN101" i="26"/>
  <c r="AM101" i="26"/>
  <c r="AP101" i="26" s="1"/>
  <c r="AN100" i="26"/>
  <c r="AM100" i="26"/>
  <c r="AN99" i="26"/>
  <c r="AM99" i="26"/>
  <c r="AP99" i="26" s="1"/>
  <c r="AN98" i="26"/>
  <c r="AM98" i="26"/>
  <c r="AP98" i="26" s="1"/>
  <c r="AN97" i="26"/>
  <c r="AM97" i="26"/>
  <c r="AN96" i="26"/>
  <c r="AM96" i="26"/>
  <c r="AP96" i="26" s="1"/>
  <c r="AN95" i="26"/>
  <c r="AM95" i="26"/>
  <c r="AP95" i="26" s="1"/>
  <c r="AN94" i="26"/>
  <c r="AM94" i="26"/>
  <c r="AN93" i="26"/>
  <c r="AM93" i="26"/>
  <c r="AP93" i="26" s="1"/>
  <c r="AN92" i="26"/>
  <c r="AM92" i="26"/>
  <c r="AP92" i="26" s="1"/>
  <c r="AN91" i="26"/>
  <c r="AM91" i="26"/>
  <c r="AN90" i="26"/>
  <c r="AM90" i="26"/>
  <c r="AP90" i="26" s="1"/>
  <c r="AN89" i="26"/>
  <c r="AM89" i="26"/>
  <c r="AP89" i="26" s="1"/>
  <c r="AN88" i="26"/>
  <c r="AM88" i="26"/>
  <c r="AN85" i="26"/>
  <c r="AM85" i="26"/>
  <c r="AP85" i="26" s="1"/>
  <c r="AN83" i="26"/>
  <c r="AM83" i="26"/>
  <c r="AP83" i="26" s="1"/>
  <c r="AN82" i="26"/>
  <c r="AM82" i="26"/>
  <c r="AN81" i="26"/>
  <c r="AM81" i="26"/>
  <c r="AN80" i="26"/>
  <c r="AM80" i="26"/>
  <c r="AN79" i="26"/>
  <c r="AM79" i="26"/>
  <c r="AN78" i="26"/>
  <c r="AM78" i="26"/>
  <c r="F78" i="26"/>
  <c r="D78" i="26"/>
  <c r="AN77" i="26"/>
  <c r="AM77" i="26"/>
  <c r="E77" i="26"/>
  <c r="AN76" i="26"/>
  <c r="AM76" i="26"/>
  <c r="AN75" i="26"/>
  <c r="AM75" i="26"/>
  <c r="AP75" i="26" s="1"/>
  <c r="AN74" i="26"/>
  <c r="AM74" i="26"/>
  <c r="AN73" i="26"/>
  <c r="AM73" i="26"/>
  <c r="AN72" i="26"/>
  <c r="AM72" i="26"/>
  <c r="AP72" i="26" s="1"/>
  <c r="AN71" i="26"/>
  <c r="AM71" i="26"/>
  <c r="AN70" i="26"/>
  <c r="AM70" i="26"/>
  <c r="AN69" i="26"/>
  <c r="AM69" i="26"/>
  <c r="AN68" i="26"/>
  <c r="AM68" i="26"/>
  <c r="AN67" i="26"/>
  <c r="AM67" i="26"/>
  <c r="AN66" i="26"/>
  <c r="AM66" i="26"/>
  <c r="AN65" i="26"/>
  <c r="AM65" i="26"/>
  <c r="AN64" i="26"/>
  <c r="AM64" i="26"/>
  <c r="AN63" i="26"/>
  <c r="AM63" i="26"/>
  <c r="AN62" i="26"/>
  <c r="AM62" i="26"/>
  <c r="AN61" i="26"/>
  <c r="AM61" i="26"/>
  <c r="AN60" i="26"/>
  <c r="AM60" i="26"/>
  <c r="AP60" i="26" s="1"/>
  <c r="AN59" i="26"/>
  <c r="AM59" i="26"/>
  <c r="AN58" i="26"/>
  <c r="AM58" i="26"/>
  <c r="AN57" i="26"/>
  <c r="AM57" i="26"/>
  <c r="AP57" i="26" s="1"/>
  <c r="AN56" i="26"/>
  <c r="AM56" i="26"/>
  <c r="AN54" i="26"/>
  <c r="AM54" i="26"/>
  <c r="AN53" i="26"/>
  <c r="AM53" i="26"/>
  <c r="AN52" i="26"/>
  <c r="AM52" i="26"/>
  <c r="AN51" i="26"/>
  <c r="AM51" i="26"/>
  <c r="AN50" i="26"/>
  <c r="AM50" i="26"/>
  <c r="AN49" i="26"/>
  <c r="AM49" i="26"/>
  <c r="AN48" i="26"/>
  <c r="AM48" i="26"/>
  <c r="AN47" i="26"/>
  <c r="AM47" i="26"/>
  <c r="AN46" i="26"/>
  <c r="AM46" i="26"/>
  <c r="AN45" i="26"/>
  <c r="AM45" i="26"/>
  <c r="AN44" i="26"/>
  <c r="AM44" i="26"/>
  <c r="AN43" i="26"/>
  <c r="AM43" i="26"/>
  <c r="AN42" i="26"/>
  <c r="AM42" i="26"/>
  <c r="AN41" i="26"/>
  <c r="AM41" i="26"/>
  <c r="AP41" i="26" s="1"/>
  <c r="AN40" i="26"/>
  <c r="AM40" i="26"/>
  <c r="AN39" i="26"/>
  <c r="AM39" i="26"/>
  <c r="AN38" i="26"/>
  <c r="AM38" i="26"/>
  <c r="AN37" i="26"/>
  <c r="AM37" i="26"/>
  <c r="AN36" i="26"/>
  <c r="AM36" i="26"/>
  <c r="AN35" i="26"/>
  <c r="AM35" i="26"/>
  <c r="AP35" i="26" s="1"/>
  <c r="AN34" i="26"/>
  <c r="AM34" i="26"/>
  <c r="AN33" i="26"/>
  <c r="AM33" i="26"/>
  <c r="F33" i="26"/>
  <c r="AN32" i="26"/>
  <c r="AM32" i="26"/>
  <c r="F32" i="26"/>
  <c r="AN31" i="26"/>
  <c r="AM31" i="26"/>
  <c r="F31" i="26"/>
  <c r="AN30" i="26"/>
  <c r="AM30" i="26"/>
  <c r="F30" i="26"/>
  <c r="AR29" i="26"/>
  <c r="F29" i="26"/>
  <c r="AN28" i="26"/>
  <c r="AM28" i="26"/>
  <c r="AP28" i="26" s="1"/>
  <c r="F28" i="26"/>
  <c r="AN27" i="26"/>
  <c r="AM27" i="26"/>
  <c r="AP27" i="26" s="1"/>
  <c r="F27" i="26"/>
  <c r="AN26" i="26"/>
  <c r="AM26" i="26"/>
  <c r="AP26" i="26" s="1"/>
  <c r="F26" i="26"/>
  <c r="AN25" i="26"/>
  <c r="AM25" i="26"/>
  <c r="AP25" i="26" s="1"/>
  <c r="F25" i="26"/>
  <c r="AN24" i="26"/>
  <c r="AM24" i="26"/>
  <c r="AP24" i="26" s="1"/>
  <c r="F24" i="26"/>
  <c r="AN23" i="26"/>
  <c r="AM23" i="26"/>
  <c r="AP23" i="26" s="1"/>
  <c r="F23" i="26"/>
  <c r="AN22" i="26"/>
  <c r="AM22" i="26"/>
  <c r="AP22" i="26" s="1"/>
  <c r="F22" i="26"/>
  <c r="AN21" i="26"/>
  <c r="AM21" i="26"/>
  <c r="AP21" i="26" s="1"/>
  <c r="F21" i="26"/>
  <c r="AN20" i="26"/>
  <c r="AM20" i="26"/>
  <c r="AP20" i="26" s="1"/>
  <c r="F20" i="26"/>
  <c r="AN19" i="26"/>
  <c r="AM19" i="26"/>
  <c r="AP19" i="26" s="1"/>
  <c r="F19" i="26"/>
  <c r="AN18" i="26"/>
  <c r="AM18" i="26"/>
  <c r="AP18" i="26" s="1"/>
  <c r="F18" i="26"/>
  <c r="AN17" i="26"/>
  <c r="AM17" i="26"/>
  <c r="F17" i="26"/>
  <c r="AN16" i="26"/>
  <c r="AM16" i="26"/>
  <c r="F16" i="26"/>
  <c r="AN15" i="26"/>
  <c r="AM15" i="26"/>
  <c r="F15" i="26"/>
  <c r="AN14" i="26"/>
  <c r="AM14" i="26"/>
  <c r="F14" i="26"/>
  <c r="AN13" i="26"/>
  <c r="AM13" i="26"/>
  <c r="AN12" i="26"/>
  <c r="AM12" i="26"/>
  <c r="AN11" i="26"/>
  <c r="AM11" i="26"/>
  <c r="G11" i="26"/>
  <c r="AN10" i="26"/>
  <c r="AM10" i="26"/>
  <c r="G10" i="26"/>
  <c r="AN9" i="26"/>
  <c r="AM9" i="26"/>
  <c r="G9" i="26"/>
  <c r="AN8" i="26"/>
  <c r="AM8" i="26"/>
  <c r="G8" i="26"/>
  <c r="AN7" i="26"/>
  <c r="AM7" i="26"/>
  <c r="G7" i="26"/>
  <c r="AN6" i="26"/>
  <c r="AM6" i="26"/>
  <c r="G6" i="26"/>
  <c r="AN5" i="26"/>
  <c r="AM5" i="26"/>
  <c r="G5" i="26"/>
  <c r="AN4" i="26"/>
  <c r="AM4" i="26"/>
  <c r="G4" i="26"/>
  <c r="AP156" i="26" l="1"/>
  <c r="AP6" i="26"/>
  <c r="AP31" i="26"/>
  <c r="AP33" i="26"/>
  <c r="AP39" i="26"/>
  <c r="AP42" i="26"/>
  <c r="AP45" i="26"/>
  <c r="AP58" i="26"/>
  <c r="AP73" i="26"/>
  <c r="AP76" i="26"/>
  <c r="AP6" i="27"/>
  <c r="AP31" i="27"/>
  <c r="AP33" i="27"/>
  <c r="AP39" i="27"/>
  <c r="AP42" i="27"/>
  <c r="AP45" i="27"/>
  <c r="AP58" i="27"/>
  <c r="AP73" i="27"/>
  <c r="AP76" i="27"/>
  <c r="AP6" i="28"/>
  <c r="AP31" i="28"/>
  <c r="AP33" i="28"/>
  <c r="AP39" i="28"/>
  <c r="AP42" i="28"/>
  <c r="AP45" i="28"/>
  <c r="AP58" i="28"/>
  <c r="AP73" i="28"/>
  <c r="AP76" i="28"/>
  <c r="AP19" i="27"/>
  <c r="AP21" i="27"/>
  <c r="AP23" i="27"/>
  <c r="AP25" i="27"/>
  <c r="AP27" i="27"/>
  <c r="AP113" i="27"/>
  <c r="AP122" i="27"/>
  <c r="AP129" i="27"/>
  <c r="AP139" i="27"/>
  <c r="AP142" i="27"/>
  <c r="AP145" i="27"/>
  <c r="AP148" i="27"/>
  <c r="AP151" i="27"/>
  <c r="AP154" i="27"/>
  <c r="AP157" i="27"/>
  <c r="AP19" i="28"/>
  <c r="AP21" i="28"/>
  <c r="AP23" i="28"/>
  <c r="AP25" i="28"/>
  <c r="AP27" i="28"/>
  <c r="AP85" i="28"/>
  <c r="AP90" i="28"/>
  <c r="AP93" i="28"/>
  <c r="AP96" i="28"/>
  <c r="AP99" i="28"/>
  <c r="AP102" i="28"/>
  <c r="AP113" i="28"/>
  <c r="AP122" i="28"/>
  <c r="AP129" i="28"/>
  <c r="AP139" i="28"/>
  <c r="AP142" i="28"/>
  <c r="AP145" i="28"/>
  <c r="AP148" i="28"/>
  <c r="AP151" i="28"/>
  <c r="AP154" i="28"/>
  <c r="AP157" i="28"/>
  <c r="AP34" i="26"/>
  <c r="AP43" i="26"/>
  <c r="AP46" i="26"/>
  <c r="AP59" i="26"/>
  <c r="AP71" i="26"/>
  <c r="AP74" i="26"/>
  <c r="AP34" i="27"/>
  <c r="AP43" i="27"/>
  <c r="AP46" i="27"/>
  <c r="AP59" i="27"/>
  <c r="AP71" i="27"/>
  <c r="AP74" i="27"/>
  <c r="AP34" i="28"/>
  <c r="AP43" i="28"/>
  <c r="AP46" i="28"/>
  <c r="AP59" i="28"/>
  <c r="AP71" i="28"/>
  <c r="AP74" i="28"/>
  <c r="AP5" i="26"/>
  <c r="AP30" i="26"/>
  <c r="AP32" i="26"/>
  <c r="AP77" i="26"/>
  <c r="AP88" i="26"/>
  <c r="AP91" i="26"/>
  <c r="AP94" i="26"/>
  <c r="AP97" i="26"/>
  <c r="AP100" i="26"/>
  <c r="AP105" i="26"/>
  <c r="AP125" i="26"/>
  <c r="AP132" i="26"/>
  <c r="AP140" i="26"/>
  <c r="AP143" i="26"/>
  <c r="AP146" i="26"/>
  <c r="AP149" i="26"/>
  <c r="AP152" i="26"/>
  <c r="AP155" i="26"/>
  <c r="AP158" i="26"/>
  <c r="AP5" i="27"/>
  <c r="AP30" i="27"/>
  <c r="AP32" i="27"/>
  <c r="AP77" i="27"/>
  <c r="AP88" i="27"/>
  <c r="AP91" i="27"/>
  <c r="AP94" i="27"/>
  <c r="AP97" i="27"/>
  <c r="AP100" i="27"/>
  <c r="AP105" i="27"/>
  <c r="AP125" i="27"/>
  <c r="AP132" i="27"/>
  <c r="AP140" i="27"/>
  <c r="AP143" i="27"/>
  <c r="AP146" i="27"/>
  <c r="AP149" i="27"/>
  <c r="AP152" i="27"/>
  <c r="AP155" i="27"/>
  <c r="AP158" i="27"/>
  <c r="AP5" i="28"/>
  <c r="AP30" i="28"/>
  <c r="AP32" i="28"/>
  <c r="AP77" i="28"/>
  <c r="AP88" i="28"/>
  <c r="AP91" i="28"/>
  <c r="AP94" i="28"/>
  <c r="AP97" i="28"/>
  <c r="AP100" i="28"/>
  <c r="AP105" i="28"/>
  <c r="AP125" i="28"/>
  <c r="AP132" i="28"/>
  <c r="AP140" i="28"/>
  <c r="AP143" i="28"/>
  <c r="AP146" i="28"/>
  <c r="AP149" i="28"/>
  <c r="AP152" i="28"/>
  <c r="AP155" i="28"/>
  <c r="AP158" i="28"/>
  <c r="AM95" i="24"/>
  <c r="AN95" i="24"/>
  <c r="AP95" i="24" s="1"/>
  <c r="AM96" i="24"/>
  <c r="AN96" i="24"/>
  <c r="AP96" i="24" l="1"/>
  <c r="E77" i="24"/>
  <c r="F78" i="24"/>
  <c r="D78" i="24"/>
  <c r="AN158" i="24" l="1"/>
  <c r="AM158" i="24"/>
  <c r="AN157" i="24"/>
  <c r="AM157" i="24"/>
  <c r="AN156" i="24"/>
  <c r="AM156" i="24"/>
  <c r="AN155" i="24"/>
  <c r="AM155" i="24"/>
  <c r="AN154" i="24"/>
  <c r="AM154" i="24"/>
  <c r="AN153" i="24"/>
  <c r="AM153" i="24"/>
  <c r="AN152" i="24"/>
  <c r="AM152" i="24"/>
  <c r="AN151" i="24"/>
  <c r="AM151" i="24"/>
  <c r="AN150" i="24"/>
  <c r="AM150" i="24"/>
  <c r="AN149" i="24"/>
  <c r="AM149" i="24"/>
  <c r="AN148" i="24"/>
  <c r="AM148" i="24"/>
  <c r="AN147" i="24"/>
  <c r="AM147" i="24"/>
  <c r="AN146" i="24"/>
  <c r="AM146" i="24"/>
  <c r="AN145" i="24"/>
  <c r="AM145" i="24"/>
  <c r="AN144" i="24"/>
  <c r="AM144" i="24"/>
  <c r="AN143" i="24"/>
  <c r="AM143" i="24"/>
  <c r="AN142" i="24"/>
  <c r="AM142" i="24"/>
  <c r="AN141" i="24"/>
  <c r="AM141" i="24"/>
  <c r="AN140" i="24"/>
  <c r="AM140" i="24"/>
  <c r="AN139" i="24"/>
  <c r="AM139" i="24"/>
  <c r="AN137" i="24"/>
  <c r="AM137" i="24"/>
  <c r="AP137" i="24" s="1"/>
  <c r="AN132" i="24"/>
  <c r="AM132" i="24"/>
  <c r="AP132" i="24" s="1"/>
  <c r="AN129" i="24"/>
  <c r="AM129" i="24"/>
  <c r="AN127" i="24"/>
  <c r="AM127" i="24"/>
  <c r="AP127" i="24" s="1"/>
  <c r="AN125" i="24"/>
  <c r="AM125" i="24"/>
  <c r="AP125" i="24" s="1"/>
  <c r="AN122" i="24"/>
  <c r="AM122" i="24"/>
  <c r="AN120" i="24"/>
  <c r="AM120" i="24"/>
  <c r="AP120" i="24" s="1"/>
  <c r="AN116" i="24"/>
  <c r="AM116" i="24"/>
  <c r="AN113" i="24"/>
  <c r="AM113" i="24"/>
  <c r="AN109" i="24"/>
  <c r="AM109" i="24"/>
  <c r="AP109" i="24" s="1"/>
  <c r="AN105" i="24"/>
  <c r="AM105" i="24"/>
  <c r="AP105" i="24" s="1"/>
  <c r="AN102" i="24"/>
  <c r="AM102" i="24"/>
  <c r="AN101" i="24"/>
  <c r="AM101" i="24"/>
  <c r="AP101" i="24" s="1"/>
  <c r="AN100" i="24"/>
  <c r="AM100" i="24"/>
  <c r="AP100" i="24" s="1"/>
  <c r="AN99" i="24"/>
  <c r="AM99" i="24"/>
  <c r="AN98" i="24"/>
  <c r="AM98" i="24"/>
  <c r="AP98" i="24" s="1"/>
  <c r="AN97" i="24"/>
  <c r="AM97" i="24"/>
  <c r="AP97" i="24" s="1"/>
  <c r="AN94" i="24"/>
  <c r="AM94" i="24"/>
  <c r="AN93" i="24"/>
  <c r="AM93" i="24"/>
  <c r="AP93" i="24" s="1"/>
  <c r="AN92" i="24"/>
  <c r="AM92" i="24"/>
  <c r="AP92" i="24" s="1"/>
  <c r="AN91" i="24"/>
  <c r="AM91" i="24"/>
  <c r="AN90" i="24"/>
  <c r="AM90" i="24"/>
  <c r="AP90" i="24" s="1"/>
  <c r="AN89" i="24"/>
  <c r="AM89" i="24"/>
  <c r="AP89" i="24" s="1"/>
  <c r="AN88" i="24"/>
  <c r="AM88" i="24"/>
  <c r="AN85" i="24"/>
  <c r="AM85" i="24"/>
  <c r="AP85" i="24" s="1"/>
  <c r="AN83" i="24"/>
  <c r="AM83" i="24"/>
  <c r="AP83" i="24" s="1"/>
  <c r="AN82" i="24"/>
  <c r="AM82" i="24"/>
  <c r="AN81" i="24"/>
  <c r="AM81" i="24"/>
  <c r="AN80" i="24"/>
  <c r="AM80" i="24"/>
  <c r="AN79" i="24"/>
  <c r="AM79" i="24"/>
  <c r="AN78" i="24"/>
  <c r="AM78" i="24"/>
  <c r="AN77" i="24"/>
  <c r="AM77" i="24"/>
  <c r="AP77" i="24" s="1"/>
  <c r="AN76" i="24"/>
  <c r="AM76" i="24"/>
  <c r="AN75" i="24"/>
  <c r="AM75" i="24"/>
  <c r="AP75" i="24" s="1"/>
  <c r="AN74" i="24"/>
  <c r="AM74" i="24"/>
  <c r="AP74" i="24" s="1"/>
  <c r="AN73" i="24"/>
  <c r="AM73" i="24"/>
  <c r="AN72" i="24"/>
  <c r="AM72" i="24"/>
  <c r="AP72" i="24" s="1"/>
  <c r="AN71" i="24"/>
  <c r="AM71" i="24"/>
  <c r="AP71" i="24" s="1"/>
  <c r="AN70" i="24"/>
  <c r="AM70" i="24"/>
  <c r="AN69" i="24"/>
  <c r="AM69" i="24"/>
  <c r="AN68" i="24"/>
  <c r="AM68" i="24"/>
  <c r="AN67" i="24"/>
  <c r="AM67" i="24"/>
  <c r="AN66" i="24"/>
  <c r="AM66" i="24"/>
  <c r="AN65" i="24"/>
  <c r="AM65" i="24"/>
  <c r="AN64" i="24"/>
  <c r="AM64" i="24"/>
  <c r="AN63" i="24"/>
  <c r="AM63" i="24"/>
  <c r="AN62" i="24"/>
  <c r="AM62" i="24"/>
  <c r="AN61" i="24"/>
  <c r="AM61" i="24"/>
  <c r="AN60" i="24"/>
  <c r="AM60" i="24"/>
  <c r="AP60" i="24" s="1"/>
  <c r="AN59" i="24"/>
  <c r="AM59" i="24"/>
  <c r="AP59" i="24" s="1"/>
  <c r="AN58" i="24"/>
  <c r="AM58" i="24"/>
  <c r="AN57" i="24"/>
  <c r="AM57" i="24"/>
  <c r="AP57" i="24" s="1"/>
  <c r="AN56" i="24"/>
  <c r="AM56" i="24"/>
  <c r="AN54" i="24"/>
  <c r="AM54" i="24"/>
  <c r="AN53" i="24"/>
  <c r="AM53" i="24"/>
  <c r="AN52" i="24"/>
  <c r="AM52" i="24"/>
  <c r="AN51" i="24"/>
  <c r="AM51" i="24"/>
  <c r="AN50" i="24"/>
  <c r="AM50" i="24"/>
  <c r="AN49" i="24"/>
  <c r="AM49" i="24"/>
  <c r="AN48" i="24"/>
  <c r="AM48" i="24"/>
  <c r="AN47" i="24"/>
  <c r="AM47" i="24"/>
  <c r="AN46" i="24"/>
  <c r="AM46" i="24"/>
  <c r="AP46" i="24" s="1"/>
  <c r="AN45" i="24"/>
  <c r="AM45" i="24"/>
  <c r="AN44" i="24"/>
  <c r="AM44" i="24"/>
  <c r="AN43" i="24"/>
  <c r="AM43" i="24"/>
  <c r="AP43" i="24" s="1"/>
  <c r="AN42" i="24"/>
  <c r="AM42" i="24"/>
  <c r="AN41" i="24"/>
  <c r="AM41" i="24"/>
  <c r="AP41" i="24" s="1"/>
  <c r="AN40" i="24"/>
  <c r="AM40" i="24"/>
  <c r="AN39" i="24"/>
  <c r="AM39" i="24"/>
  <c r="AN38" i="24"/>
  <c r="AM38" i="24"/>
  <c r="AN37" i="24"/>
  <c r="AM37" i="24"/>
  <c r="AN36" i="24"/>
  <c r="AM36" i="24"/>
  <c r="AN35" i="24"/>
  <c r="AM35" i="24"/>
  <c r="AP35" i="24" s="1"/>
  <c r="AN34" i="24"/>
  <c r="AM34" i="24"/>
  <c r="AP34" i="24" s="1"/>
  <c r="AN33" i="24"/>
  <c r="AM33" i="24"/>
  <c r="AP33" i="24" s="1"/>
  <c r="F33" i="24"/>
  <c r="AN32" i="24"/>
  <c r="AM32" i="24"/>
  <c r="F32" i="24"/>
  <c r="AN31" i="24"/>
  <c r="AM31" i="24"/>
  <c r="AP31" i="24" s="1"/>
  <c r="F31" i="24"/>
  <c r="AN30" i="24"/>
  <c r="AM30" i="24"/>
  <c r="F30" i="24"/>
  <c r="AR29" i="24"/>
  <c r="F29" i="24"/>
  <c r="AN28" i="24"/>
  <c r="AM28" i="24"/>
  <c r="AP28" i="24" s="1"/>
  <c r="F28" i="24"/>
  <c r="AN27" i="24"/>
  <c r="AM27" i="24"/>
  <c r="F27" i="24"/>
  <c r="AN26" i="24"/>
  <c r="AM26" i="24"/>
  <c r="AP26" i="24" s="1"/>
  <c r="F26" i="24"/>
  <c r="AN25" i="24"/>
  <c r="AM25" i="24"/>
  <c r="F25" i="24"/>
  <c r="AN24" i="24"/>
  <c r="AM24" i="24"/>
  <c r="AP24" i="24" s="1"/>
  <c r="F24" i="24"/>
  <c r="AN23" i="24"/>
  <c r="AM23" i="24"/>
  <c r="F23" i="24"/>
  <c r="AN22" i="24"/>
  <c r="AM22" i="24"/>
  <c r="AP22" i="24" s="1"/>
  <c r="F22" i="24"/>
  <c r="AN21" i="24"/>
  <c r="AM21" i="24"/>
  <c r="F21" i="24"/>
  <c r="AN20" i="24"/>
  <c r="AM20" i="24"/>
  <c r="AP20" i="24" s="1"/>
  <c r="F20" i="24"/>
  <c r="AN19" i="24"/>
  <c r="AM19" i="24"/>
  <c r="F19" i="24"/>
  <c r="AN18" i="24"/>
  <c r="AM18" i="24"/>
  <c r="AP18" i="24" s="1"/>
  <c r="F18" i="24"/>
  <c r="AN17" i="24"/>
  <c r="AM17" i="24"/>
  <c r="F17" i="24"/>
  <c r="AN16" i="24"/>
  <c r="AM16" i="24"/>
  <c r="F16" i="24"/>
  <c r="AN15" i="24"/>
  <c r="AM15" i="24"/>
  <c r="F15" i="24"/>
  <c r="AN14" i="24"/>
  <c r="AM14" i="24"/>
  <c r="F14" i="24"/>
  <c r="AN13" i="24"/>
  <c r="AM13" i="24"/>
  <c r="AN12" i="24"/>
  <c r="AM12" i="24"/>
  <c r="AN11" i="24"/>
  <c r="AM11" i="24"/>
  <c r="G11" i="24"/>
  <c r="AN10" i="24"/>
  <c r="AM10" i="24"/>
  <c r="G10" i="24"/>
  <c r="AN9" i="24"/>
  <c r="AM9" i="24"/>
  <c r="G9" i="24"/>
  <c r="AN8" i="24"/>
  <c r="AM8" i="24"/>
  <c r="G8" i="24"/>
  <c r="AN7" i="24"/>
  <c r="AM7" i="24"/>
  <c r="G7" i="24"/>
  <c r="AN6" i="24"/>
  <c r="AM6" i="24"/>
  <c r="AP6" i="24" s="1"/>
  <c r="G6" i="24"/>
  <c r="AN5" i="24"/>
  <c r="AM5" i="24"/>
  <c r="G5" i="24"/>
  <c r="AN4" i="24"/>
  <c r="AM4" i="24"/>
  <c r="G4" i="24"/>
  <c r="AP39" i="24" l="1"/>
  <c r="AP42" i="24"/>
  <c r="AP45" i="24"/>
  <c r="AP58" i="24"/>
  <c r="AP73" i="24"/>
  <c r="AP76" i="24"/>
  <c r="AP88" i="24"/>
  <c r="AP91" i="24"/>
  <c r="AP94" i="24"/>
  <c r="AP99" i="24"/>
  <c r="AP102" i="24"/>
  <c r="AP113" i="24"/>
  <c r="AP122" i="24"/>
  <c r="AP129" i="24"/>
  <c r="AP139" i="24"/>
  <c r="AP140" i="24"/>
  <c r="AP141" i="24"/>
  <c r="AP142" i="24"/>
  <c r="AP143" i="24"/>
  <c r="AP144" i="24"/>
  <c r="AP145" i="24"/>
  <c r="AP146" i="24"/>
  <c r="AP147" i="24"/>
  <c r="AP148" i="24"/>
  <c r="AP149" i="24"/>
  <c r="AP150" i="24"/>
  <c r="AP151" i="24"/>
  <c r="AP152" i="24"/>
  <c r="AP153" i="24"/>
  <c r="AP154" i="24"/>
  <c r="AP155" i="24"/>
  <c r="AP156" i="24"/>
  <c r="AP157" i="24"/>
  <c r="AP158" i="24"/>
  <c r="AP5" i="24"/>
  <c r="AP19" i="24"/>
  <c r="AP21" i="24"/>
  <c r="AP23" i="24"/>
  <c r="AP25" i="24"/>
  <c r="AP27" i="24"/>
  <c r="AP30" i="24"/>
  <c r="AP32" i="24"/>
  <c r="B33" i="3" l="1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C11" i="3"/>
  <c r="C10" i="3"/>
  <c r="C9" i="3"/>
  <c r="C8" i="3"/>
  <c r="C7" i="3"/>
  <c r="C6" i="3"/>
  <c r="C5" i="3"/>
  <c r="C4" i="3"/>
</calcChain>
</file>

<file path=xl/sharedStrings.xml><?xml version="1.0" encoding="utf-8"?>
<sst xmlns="http://schemas.openxmlformats.org/spreadsheetml/2006/main" count="3051" uniqueCount="100">
  <si>
    <t>EUREKA, NEVADA</t>
  </si>
  <si>
    <t>Monthly Total Precipitation (inches)</t>
  </si>
  <si>
    <t>File last updated on Apr 4, 2013</t>
  </si>
  <si>
    <t>*** Note *** Provisional Data *** After Year/Month 201304</t>
  </si>
  <si>
    <t>a = 1 day missing, b = 2 days missing, c = 3 days, ..etc..,</t>
  </si>
  <si>
    <t>z = 26 or more days missing, A = Accumulations present</t>
  </si>
  <si>
    <t>Long-term means based on columns; thus, the monthly row may not</t>
  </si>
  <si>
    <t>sum (or average) to the long-term annual value.</t>
  </si>
  <si>
    <t>MAXIMUM ALLOWABLE NUMBER OF MISSING DAYS : 5</t>
  </si>
  <si>
    <t>Individual Months not used for annual or monthly statistics if more than 5 days are missing.</t>
  </si>
  <si>
    <t>Individual Years not used for annual statistics if any month in that year has more than 5 days missing.</t>
  </si>
  <si>
    <t>YEAR(S)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</si>
  <si>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</si>
  <si>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</si>
  <si>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</si>
  <si>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</si>
  <si>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</si>
  <si>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</si>
  <si>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</si>
  <si>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</si>
  <si>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</si>
  <si>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</si>
  <si>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</si>
  <si>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</si>
  <si>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</t>
  </si>
  <si>
    <t>z</t>
  </si>
  <si>
    <t>o</t>
  </si>
  <si>
    <t>u</t>
  </si>
  <si>
    <t>y</t>
  </si>
  <si>
    <t>r</t>
  </si>
  <si>
    <t>t</t>
  </si>
  <si>
    <t>x</t>
  </si>
  <si>
    <t>w</t>
  </si>
  <si>
    <t>f</t>
  </si>
  <si>
    <t>a</t>
  </si>
  <si>
    <t>b</t>
  </si>
  <si>
    <t>d</t>
  </si>
  <si>
    <t>c</t>
  </si>
  <si>
    <t>e</t>
  </si>
  <si>
    <t>g</t>
  </si>
  <si>
    <t>k</t>
  </si>
  <si>
    <t>Period of Record Statistics</t>
  </si>
  <si>
    <t>MEAN</t>
  </si>
  <si>
    <t>S.D.</t>
  </si>
  <si>
    <t>SKEW</t>
  </si>
  <si>
    <t>MAX</t>
  </si>
  <si>
    <t>MIN</t>
  </si>
  <si>
    <t>NO YRS</t>
  </si>
  <si>
    <t>Measured Discharge</t>
  </si>
  <si>
    <t>Taft/Thompson/Jacobson Springs - Measured Flow Data</t>
  </si>
  <si>
    <t>Date of Measurement</t>
  </si>
  <si>
    <t>GPM</t>
  </si>
  <si>
    <t>CFS</t>
  </si>
  <si>
    <t>James R. Harrill Memo to File - USGS - Dated March 15, 1982</t>
  </si>
  <si>
    <t>Division of Water Resources Current Meter Notes Located in Claim File V01114</t>
  </si>
  <si>
    <t>Reference &amp; Comments</t>
  </si>
  <si>
    <t>DWR Water-Supply Card and Notes  that are in the back of Eureka County field book No. 8 - Field book indicates that there are two springs that can be combined in reservior. Small Spring flows 0.25 cfs and Large Spring flows 1.29 cfs.</t>
  </si>
  <si>
    <t xml:space="preserve">USGS 1937 Thermal Springs Report No. 679-B / Referred to as Jacobson Ranch Springs. Jorgen P. Jacobsen was conveyed ownership on March 6, 1924. </t>
  </si>
  <si>
    <t>USGS  Water Resources Internet  Database Prinout Dated 8/17/2013 for USGS 395415115524301 153 N23 E54 03DBD1 Spring</t>
  </si>
  <si>
    <t>Year</t>
  </si>
  <si>
    <t>USGS Diamond Valley Total Pumpage and Irrigation by Year</t>
  </si>
  <si>
    <t>Total Pumpage</t>
  </si>
  <si>
    <t>Total Irrigation</t>
  </si>
  <si>
    <t>Active Wells</t>
  </si>
  <si>
    <t>Wells Visited</t>
  </si>
  <si>
    <t>--</t>
  </si>
  <si>
    <t>TOTAL PRECIPITATION (INCHES)</t>
  </si>
  <si>
    <t xml:space="preserve">MONTHS MEASURED </t>
  </si>
  <si>
    <t>ANNUAL PRECIPITATION - AVERAGE PRECIPITATION - SPRING FLOW</t>
  </si>
  <si>
    <t>USGS &amp; DWR Diamond Valley Total Pumpage and Irrigation by Year</t>
  </si>
  <si>
    <t>HISTORICAL CROP INVENTORY</t>
  </si>
  <si>
    <t>Acres Irrigated</t>
  </si>
  <si>
    <t>Acre-Feet Pumped</t>
  </si>
  <si>
    <t xml:space="preserve">No </t>
  </si>
  <si>
    <t xml:space="preserve">Report </t>
  </si>
  <si>
    <t>No</t>
  </si>
  <si>
    <t>Report</t>
  </si>
  <si>
    <t>USE AVG: 2.90</t>
  </si>
  <si>
    <t>Division of Water Resources Data</t>
  </si>
  <si>
    <t>Reference Material</t>
  </si>
  <si>
    <t>1. Monthly Total Precipitation (inches), Eureka, Nevada; Web Address - http://www.wrcc.dri.edu/cgi-bin/cliMAIN.pl?nv2708; Desert Research Institute - Climate Summary</t>
  </si>
  <si>
    <t xml:space="preserve">b. USGS 1937 Thermal Springs Report No. 679-B; Referred to as Jacobson Ranch Springs; Jorgen P. Jacobsen was conveyed ownership on March 6, 1924. </t>
  </si>
  <si>
    <t xml:space="preserve">USGS 1937 Thermal Springs Report No. 679-B; Referred to as Jacobson Ranch Springs; Jorgen P. Jacobsen was conveyed ownership on March 6, 1924. </t>
  </si>
  <si>
    <t>e. USGS Water Resources Internet Database Printout; Dated 8/17/2013 for USGS Site 395415115524301 153 N23 E54 03DBD1 Spring.</t>
  </si>
  <si>
    <t>2. Taft/Thompson/Jacobson Springs Flow Measurements;  Sources:</t>
  </si>
  <si>
    <t>c. James R. Harrill Memo to File; USGS; Dated March 15, 1982.</t>
  </si>
  <si>
    <t>Current Meter Notes; Located in Claim File V01114; Division of Water Resources, State of Nevada.</t>
  </si>
  <si>
    <t>USGS Water Resources Internet Database Printout; Dated 8/17/2013 for USGS Site 395415115524301 153 N23 E54 03DBD1 Spring.</t>
  </si>
  <si>
    <t>4. Historical Crop Inventory; Received by email on 9/3/2013 from the Diamond Valley Basin Engineer; Division of Water Resources, State of Nevada.</t>
  </si>
  <si>
    <t>Blank on Purpose</t>
  </si>
  <si>
    <t xml:space="preserve">3. Table 1 - Estimated irrigated acreage and estimated pumpage in Diamond Valley, Nevada, 1950-90, (Page 5); USGS 1990 Diamond Valley Report.  </t>
  </si>
  <si>
    <t xml:space="preserve">a. Water-Supply Card and Notes that are in the back of Eureka County field book No. 8 - Field book indicates that there are two springs that can be combined in reservoir. Small Spring flows 0.25 cfs and Large Spring flows 1.29 cfs; Division of Water Resources, State of Nevada; </t>
  </si>
  <si>
    <t>d. Current Meter Notes; Located in Claim File V01114; Division of Water Resources, State of Nevada.</t>
  </si>
  <si>
    <t xml:space="preserve">Water-Supply Card and Notes that are in the back of Eureka County field book No. 8 - Field book indicates that there are two springs that can be combined in reservoir. Small Spring flows 0.25 cfs and Large Spring flows 1.29 cfs; Division of Water Resources, State of Nevada; </t>
  </si>
  <si>
    <t>James R. Harrill Memo to File; USGS; Dated March 15, 1982.</t>
  </si>
  <si>
    <t>ANNUAL PRECIPITATION -INCHES</t>
  </si>
  <si>
    <t>AVERAGE PRECIPITATION - 11.4 INCHES</t>
  </si>
  <si>
    <t>SPRING FLOW - CFS</t>
  </si>
  <si>
    <t>TOTAL PUMPAGE - AFA X 1000</t>
  </si>
  <si>
    <t>TOTAL IRRIGATION - ACRES X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</si>
</sst>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0.0"/>
  </numFmts>
  <fonts count="15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165" fontId="0" fillId="0" borderId="1" xfId="1" quotePrefix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165" fontId="0" fillId="0" borderId="1" xfId="1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5" fontId="0" fillId="0" borderId="0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0" fillId="0" borderId="0" xfId="1" quotePrefix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3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3" fontId="10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12" xfId="0" applyBorder="1"/>
    <xf numFmtId="0" fontId="0" fillId="0" borderId="7" xfId="0" applyBorder="1"/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Border="1" applyAlignment="1">
      <alignment vertical="center" wrapText="1"/>
    </xf>
    <xf numFmtId="0" fontId="13" fillId="0" borderId="0" xfId="0" applyFont="1" applyAlignment="1"/>
    <xf numFmtId="0" fontId="14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52278922802672E-2"/>
          <c:y val="0.13943990100447276"/>
          <c:w val="0.80630067453970766"/>
          <c:h val="0.769233268580672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'ANN AVG PRECIP SPR PUMP IRR'!$AP$3</c:f>
              <c:strCache>
                <c:ptCount val="1"/>
                <c:pt idx="0">
                  <c:v>ANNUAL PRECIPITATION -INCHES</c:v>
                </c:pt>
              </c:strCache>
            </c:strRef>
          </c:tx>
          <c:spPr>
            <a:solidFill>
              <a:srgbClr val="7030A0"/>
            </a:solidFill>
            <a:ln w="38100">
              <a:solidFill>
                <a:srgbClr val="7030A0"/>
              </a:solidFill>
            </a:ln>
            <a:effectLst>
              <a:innerShdw blurRad="114300">
                <a:srgbClr val="FF0000"/>
              </a:innerShdw>
            </a:effectLst>
          </c:spPr>
          <c:invertIfNegative val="0"/>
          <c:trendline>
            <c:spPr>
              <a:ln w="31750">
                <a:solidFill>
                  <a:srgbClr val="7030A0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'ANN AVG PRECIP SPR PUMP IRR'!$AO$4:$AO$158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 SPR PUMP IRR'!$AP$4:$AP$158</c:f>
              <c:numCache>
                <c:formatCode>0.0</c:formatCode>
                <c:ptCount val="155"/>
                <c:pt idx="1">
                  <c:v>10.101818181818182</c:v>
                </c:pt>
                <c:pt idx="2">
                  <c:v>22.276363636363637</c:v>
                </c:pt>
                <c:pt idx="14">
                  <c:v>13.74</c:v>
                </c:pt>
                <c:pt idx="15">
                  <c:v>5.05</c:v>
                </c:pt>
                <c:pt idx="16">
                  <c:v>9.8099999999999987</c:v>
                </c:pt>
                <c:pt idx="17">
                  <c:v>14.15</c:v>
                </c:pt>
                <c:pt idx="18">
                  <c:v>14.292000000000002</c:v>
                </c:pt>
                <c:pt idx="19">
                  <c:v>20.64</c:v>
                </c:pt>
                <c:pt idx="20">
                  <c:v>13.999999999999995</c:v>
                </c:pt>
                <c:pt idx="21">
                  <c:v>12.459999999999999</c:v>
                </c:pt>
                <c:pt idx="22">
                  <c:v>9.4600000000000009</c:v>
                </c:pt>
                <c:pt idx="23">
                  <c:v>11.35</c:v>
                </c:pt>
                <c:pt idx="24">
                  <c:v>19.020000000000003</c:v>
                </c:pt>
                <c:pt idx="26">
                  <c:v>15.180000000000001</c:v>
                </c:pt>
                <c:pt idx="27">
                  <c:v>15.01</c:v>
                </c:pt>
                <c:pt idx="28">
                  <c:v>10.71</c:v>
                </c:pt>
                <c:pt idx="29">
                  <c:v>17.454545454545453</c:v>
                </c:pt>
                <c:pt idx="30">
                  <c:v>13.404000000000002</c:v>
                </c:pt>
                <c:pt idx="31">
                  <c:v>16.29</c:v>
                </c:pt>
                <c:pt idx="35">
                  <c:v>12.01</c:v>
                </c:pt>
                <c:pt idx="37">
                  <c:v>7.05</c:v>
                </c:pt>
                <c:pt idx="38">
                  <c:v>9.48</c:v>
                </c:pt>
                <c:pt idx="39">
                  <c:v>6.84</c:v>
                </c:pt>
                <c:pt idx="41">
                  <c:v>6.129999999999999</c:v>
                </c:pt>
                <c:pt idx="42">
                  <c:v>7.7100000000000009</c:v>
                </c:pt>
                <c:pt idx="53">
                  <c:v>13.61</c:v>
                </c:pt>
                <c:pt idx="54">
                  <c:v>12.089999999999998</c:v>
                </c:pt>
                <c:pt idx="55">
                  <c:v>23.86</c:v>
                </c:pt>
                <c:pt idx="56">
                  <c:v>10.72</c:v>
                </c:pt>
                <c:pt idx="67">
                  <c:v>7.36</c:v>
                </c:pt>
                <c:pt idx="68">
                  <c:v>9.09</c:v>
                </c:pt>
                <c:pt idx="69">
                  <c:v>10.02</c:v>
                </c:pt>
                <c:pt idx="70">
                  <c:v>6.330000000000001</c:v>
                </c:pt>
                <c:pt idx="71">
                  <c:v>14.540000000000001</c:v>
                </c:pt>
                <c:pt idx="72">
                  <c:v>6.830000000000001</c:v>
                </c:pt>
                <c:pt idx="73">
                  <c:v>7.669999999999999</c:v>
                </c:pt>
                <c:pt idx="79">
                  <c:v>15.25</c:v>
                </c:pt>
                <c:pt idx="81">
                  <c:v>7.91</c:v>
                </c:pt>
                <c:pt idx="84">
                  <c:v>16.66</c:v>
                </c:pt>
                <c:pt idx="85">
                  <c:v>14.669999999999996</c:v>
                </c:pt>
                <c:pt idx="86">
                  <c:v>17.089999999999996</c:v>
                </c:pt>
                <c:pt idx="87">
                  <c:v>13.040000000000001</c:v>
                </c:pt>
                <c:pt idx="88">
                  <c:v>16.05</c:v>
                </c:pt>
                <c:pt idx="89">
                  <c:v>9</c:v>
                </c:pt>
                <c:pt idx="90">
                  <c:v>13.959999999999999</c:v>
                </c:pt>
                <c:pt idx="91">
                  <c:v>7.7799999999999985</c:v>
                </c:pt>
                <c:pt idx="92">
                  <c:v>18.3</c:v>
                </c:pt>
                <c:pt idx="93">
                  <c:v>12.729999999999999</c:v>
                </c:pt>
                <c:pt idx="94">
                  <c:v>13.83</c:v>
                </c:pt>
                <c:pt idx="95">
                  <c:v>15.88</c:v>
                </c:pt>
                <c:pt idx="96">
                  <c:v>9.7399999999999984</c:v>
                </c:pt>
                <c:pt idx="97">
                  <c:v>15.479999999999997</c:v>
                </c:pt>
                <c:pt idx="98">
                  <c:v>9.4999999999999982</c:v>
                </c:pt>
                <c:pt idx="101">
                  <c:v>17.66</c:v>
                </c:pt>
                <c:pt idx="105">
                  <c:v>22.919999999999998</c:v>
                </c:pt>
                <c:pt idx="109">
                  <c:v>16.86</c:v>
                </c:pt>
                <c:pt idx="116">
                  <c:v>8.2900000000000009</c:v>
                </c:pt>
                <c:pt idx="118">
                  <c:v>16.360000000000003</c:v>
                </c:pt>
                <c:pt idx="121">
                  <c:v>9.5127272727272736</c:v>
                </c:pt>
                <c:pt idx="123">
                  <c:v>8.6519999999999992</c:v>
                </c:pt>
                <c:pt idx="125">
                  <c:v>9.5018181818181819</c:v>
                </c:pt>
                <c:pt idx="128">
                  <c:v>9.64</c:v>
                </c:pt>
                <c:pt idx="133">
                  <c:v>8.48</c:v>
                </c:pt>
                <c:pt idx="135">
                  <c:v>8.4099999999999984</c:v>
                </c:pt>
                <c:pt idx="136">
                  <c:v>11.42</c:v>
                </c:pt>
                <c:pt idx="137">
                  <c:v>12.21</c:v>
                </c:pt>
                <c:pt idx="138">
                  <c:v>10.3</c:v>
                </c:pt>
                <c:pt idx="139">
                  <c:v>11.439999999999998</c:v>
                </c:pt>
                <c:pt idx="140">
                  <c:v>12.110000000000001</c:v>
                </c:pt>
                <c:pt idx="141">
                  <c:v>7.6000000000000005</c:v>
                </c:pt>
                <c:pt idx="142">
                  <c:v>8.9599999999999991</c:v>
                </c:pt>
                <c:pt idx="143">
                  <c:v>10.86</c:v>
                </c:pt>
                <c:pt idx="144">
                  <c:v>8.27</c:v>
                </c:pt>
                <c:pt idx="145">
                  <c:v>12.12</c:v>
                </c:pt>
                <c:pt idx="146">
                  <c:v>13.040000000000001</c:v>
                </c:pt>
                <c:pt idx="147">
                  <c:v>14.203636363636365</c:v>
                </c:pt>
                <c:pt idx="148">
                  <c:v>8.3236363636363642</c:v>
                </c:pt>
                <c:pt idx="149">
                  <c:v>12.46</c:v>
                </c:pt>
                <c:pt idx="150">
                  <c:v>5.64</c:v>
                </c:pt>
                <c:pt idx="151">
                  <c:v>11.780000000000001</c:v>
                </c:pt>
                <c:pt idx="152">
                  <c:v>13.059999999999997</c:v>
                </c:pt>
                <c:pt idx="153">
                  <c:v>11.200000000000003</c:v>
                </c:pt>
                <c:pt idx="154">
                  <c:v>11.270000000000003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4-4218-821D-7E99ED827089}"/>
            </c:ext>
          </c:extLst>
        </c:ser>
        <c:ser>
          <c:idx val="3"/>
          <c:order val="1"/>
          <c:tx>
            <c:strRef>
              <c:f>'ANN AVG PRECIP SPR PUMP IRR'!$AQ$3</c:f>
              <c:strCache>
                <c:ptCount val="1"/>
                <c:pt idx="0">
                  <c:v>AVERAGE PRECIPITATION - 11.4 INCHES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trendline>
            <c:spPr>
              <a:ln w="38100">
                <a:solidFill>
                  <a:schemeClr val="tx1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'ANN AVG PRECIP SPR PUMP IRR'!$AO$4:$AO$158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 SPR PUMP IRR'!$AQ$4:$AQ$158</c:f>
              <c:numCache>
                <c:formatCode>0.0</c:formatCode>
                <c:ptCount val="155"/>
                <c:pt idx="0">
                  <c:v>11.4</c:v>
                </c:pt>
                <c:pt idx="1">
                  <c:v>11.368473652643303</c:v>
                </c:pt>
                <c:pt idx="2">
                  <c:v>11.368473652643303</c:v>
                </c:pt>
                <c:pt idx="3">
                  <c:v>11.368473652643303</c:v>
                </c:pt>
                <c:pt idx="4">
                  <c:v>11.368473652643303</c:v>
                </c:pt>
                <c:pt idx="5">
                  <c:v>11.368473652643303</c:v>
                </c:pt>
                <c:pt idx="6">
                  <c:v>11.368473652643303</c:v>
                </c:pt>
                <c:pt idx="7">
                  <c:v>11.368473652643303</c:v>
                </c:pt>
                <c:pt idx="8">
                  <c:v>11.368473652643303</c:v>
                </c:pt>
                <c:pt idx="9">
                  <c:v>11.368473652643303</c:v>
                </c:pt>
                <c:pt idx="10">
                  <c:v>11.368473652643303</c:v>
                </c:pt>
                <c:pt idx="11">
                  <c:v>11.368473652643303</c:v>
                </c:pt>
                <c:pt idx="12">
                  <c:v>11.368473652643303</c:v>
                </c:pt>
                <c:pt idx="13">
                  <c:v>11.368473652643303</c:v>
                </c:pt>
                <c:pt idx="14">
                  <c:v>11.368473652643303</c:v>
                </c:pt>
                <c:pt idx="15">
                  <c:v>11.368473652643303</c:v>
                </c:pt>
                <c:pt idx="16">
                  <c:v>11.368473652643303</c:v>
                </c:pt>
                <c:pt idx="17">
                  <c:v>11.368473652643303</c:v>
                </c:pt>
                <c:pt idx="18">
                  <c:v>11.368473652643303</c:v>
                </c:pt>
                <c:pt idx="19">
                  <c:v>11.368473652643303</c:v>
                </c:pt>
                <c:pt idx="20">
                  <c:v>11.368473652643303</c:v>
                </c:pt>
                <c:pt idx="21">
                  <c:v>11.368473652643303</c:v>
                </c:pt>
                <c:pt idx="22">
                  <c:v>11.368473652643303</c:v>
                </c:pt>
                <c:pt idx="23">
                  <c:v>11.368473652643303</c:v>
                </c:pt>
                <c:pt idx="24">
                  <c:v>11.368473652643303</c:v>
                </c:pt>
                <c:pt idx="26">
                  <c:v>11.368473652643303</c:v>
                </c:pt>
                <c:pt idx="27">
                  <c:v>11.368473652643303</c:v>
                </c:pt>
                <c:pt idx="28">
                  <c:v>11.368473652643303</c:v>
                </c:pt>
                <c:pt idx="29">
                  <c:v>11.368473652643303</c:v>
                </c:pt>
                <c:pt idx="30">
                  <c:v>11.368473652643303</c:v>
                </c:pt>
                <c:pt idx="31">
                  <c:v>11.368473652643303</c:v>
                </c:pt>
                <c:pt idx="32">
                  <c:v>11.368473652643303</c:v>
                </c:pt>
                <c:pt idx="33">
                  <c:v>11.368473652643303</c:v>
                </c:pt>
                <c:pt idx="34">
                  <c:v>11.368473652643303</c:v>
                </c:pt>
                <c:pt idx="35">
                  <c:v>11.368473652643303</c:v>
                </c:pt>
                <c:pt idx="36">
                  <c:v>11.368473652643303</c:v>
                </c:pt>
                <c:pt idx="37">
                  <c:v>11.368473652643303</c:v>
                </c:pt>
                <c:pt idx="38">
                  <c:v>11.368473652643303</c:v>
                </c:pt>
                <c:pt idx="39">
                  <c:v>11.368473652643303</c:v>
                </c:pt>
                <c:pt idx="40">
                  <c:v>11.368473652643303</c:v>
                </c:pt>
                <c:pt idx="41">
                  <c:v>11.368473652643303</c:v>
                </c:pt>
                <c:pt idx="42">
                  <c:v>11.368473652643303</c:v>
                </c:pt>
                <c:pt idx="43">
                  <c:v>11.368473652643303</c:v>
                </c:pt>
                <c:pt idx="44">
                  <c:v>11.368473652643303</c:v>
                </c:pt>
                <c:pt idx="45">
                  <c:v>11.368473652643303</c:v>
                </c:pt>
                <c:pt idx="46">
                  <c:v>11.368473652643303</c:v>
                </c:pt>
                <c:pt idx="47">
                  <c:v>11.368473652643303</c:v>
                </c:pt>
                <c:pt idx="48">
                  <c:v>11.368473652643303</c:v>
                </c:pt>
                <c:pt idx="49">
                  <c:v>11.368473652643303</c:v>
                </c:pt>
                <c:pt idx="50">
                  <c:v>11.368473652643303</c:v>
                </c:pt>
                <c:pt idx="52">
                  <c:v>11.368473652643303</c:v>
                </c:pt>
                <c:pt idx="53">
                  <c:v>11.368473652643303</c:v>
                </c:pt>
                <c:pt idx="54">
                  <c:v>11.368473652643303</c:v>
                </c:pt>
                <c:pt idx="55">
                  <c:v>11.368473652643303</c:v>
                </c:pt>
                <c:pt idx="56">
                  <c:v>11.368473652643303</c:v>
                </c:pt>
                <c:pt idx="57">
                  <c:v>11.368473652643303</c:v>
                </c:pt>
                <c:pt idx="58">
                  <c:v>11.368473652643303</c:v>
                </c:pt>
                <c:pt idx="59">
                  <c:v>11.368473652643303</c:v>
                </c:pt>
                <c:pt idx="60">
                  <c:v>11.368473652643303</c:v>
                </c:pt>
                <c:pt idx="61">
                  <c:v>11.368473652643303</c:v>
                </c:pt>
                <c:pt idx="62">
                  <c:v>11.368473652643303</c:v>
                </c:pt>
                <c:pt idx="63">
                  <c:v>11.368473652643303</c:v>
                </c:pt>
                <c:pt idx="64">
                  <c:v>11.368473652643303</c:v>
                </c:pt>
                <c:pt idx="65">
                  <c:v>11.368473652643303</c:v>
                </c:pt>
                <c:pt idx="66">
                  <c:v>11.368473652643303</c:v>
                </c:pt>
                <c:pt idx="67">
                  <c:v>11.368473652643303</c:v>
                </c:pt>
                <c:pt idx="68">
                  <c:v>11.368473652643303</c:v>
                </c:pt>
                <c:pt idx="69">
                  <c:v>11.368473652643303</c:v>
                </c:pt>
                <c:pt idx="70">
                  <c:v>11.368473652643303</c:v>
                </c:pt>
                <c:pt idx="71">
                  <c:v>11.368473652643303</c:v>
                </c:pt>
                <c:pt idx="72">
                  <c:v>11.368473652643303</c:v>
                </c:pt>
                <c:pt idx="73">
                  <c:v>11.368473652643303</c:v>
                </c:pt>
                <c:pt idx="74">
                  <c:v>11.368473652643303</c:v>
                </c:pt>
                <c:pt idx="75">
                  <c:v>11.368473652643303</c:v>
                </c:pt>
                <c:pt idx="76">
                  <c:v>11.368473652643303</c:v>
                </c:pt>
                <c:pt idx="77">
                  <c:v>11.368473652643303</c:v>
                </c:pt>
                <c:pt idx="78">
                  <c:v>11.368473652643303</c:v>
                </c:pt>
                <c:pt idx="79">
                  <c:v>11.368473652643303</c:v>
                </c:pt>
                <c:pt idx="81">
                  <c:v>11.368473652643303</c:v>
                </c:pt>
                <c:pt idx="84">
                  <c:v>11.368473652643303</c:v>
                </c:pt>
                <c:pt idx="85">
                  <c:v>11.368473652643303</c:v>
                </c:pt>
                <c:pt idx="86">
                  <c:v>11.368473652643303</c:v>
                </c:pt>
                <c:pt idx="87">
                  <c:v>11.368473652643303</c:v>
                </c:pt>
                <c:pt idx="88">
                  <c:v>11.368473652643303</c:v>
                </c:pt>
                <c:pt idx="89">
                  <c:v>11.368473652643303</c:v>
                </c:pt>
                <c:pt idx="90">
                  <c:v>11.368473652643303</c:v>
                </c:pt>
                <c:pt idx="91">
                  <c:v>11.368473652643303</c:v>
                </c:pt>
                <c:pt idx="92">
                  <c:v>11.368473652643303</c:v>
                </c:pt>
                <c:pt idx="93">
                  <c:v>11.368473652643303</c:v>
                </c:pt>
                <c:pt idx="94">
                  <c:v>11.368473652643303</c:v>
                </c:pt>
                <c:pt idx="95">
                  <c:v>11.368473652643303</c:v>
                </c:pt>
                <c:pt idx="96">
                  <c:v>11.368473652643303</c:v>
                </c:pt>
                <c:pt idx="97">
                  <c:v>11.368473652643303</c:v>
                </c:pt>
                <c:pt idx="98">
                  <c:v>11.368473652643303</c:v>
                </c:pt>
                <c:pt idx="101">
                  <c:v>11.368473652643303</c:v>
                </c:pt>
                <c:pt idx="105">
                  <c:v>11.368473652643303</c:v>
                </c:pt>
                <c:pt idx="109">
                  <c:v>11.368473652643303</c:v>
                </c:pt>
                <c:pt idx="112">
                  <c:v>11.368473652643303</c:v>
                </c:pt>
                <c:pt idx="116">
                  <c:v>11.368473652643303</c:v>
                </c:pt>
                <c:pt idx="118">
                  <c:v>11.368473652643303</c:v>
                </c:pt>
                <c:pt idx="121">
                  <c:v>11.368473652643303</c:v>
                </c:pt>
                <c:pt idx="123">
                  <c:v>11.368473652643303</c:v>
                </c:pt>
                <c:pt idx="125">
                  <c:v>11.368473652643303</c:v>
                </c:pt>
                <c:pt idx="128">
                  <c:v>11.368473652643303</c:v>
                </c:pt>
                <c:pt idx="133">
                  <c:v>11.368473652643303</c:v>
                </c:pt>
                <c:pt idx="135">
                  <c:v>11.368473652643303</c:v>
                </c:pt>
                <c:pt idx="136">
                  <c:v>11.368473652643303</c:v>
                </c:pt>
                <c:pt idx="137">
                  <c:v>11.368473652643303</c:v>
                </c:pt>
                <c:pt idx="138">
                  <c:v>11.368473652643303</c:v>
                </c:pt>
                <c:pt idx="139">
                  <c:v>11.368473652643303</c:v>
                </c:pt>
                <c:pt idx="140">
                  <c:v>11.368473652643303</c:v>
                </c:pt>
                <c:pt idx="141">
                  <c:v>11.368473652643303</c:v>
                </c:pt>
                <c:pt idx="142">
                  <c:v>11.368473652643303</c:v>
                </c:pt>
                <c:pt idx="143">
                  <c:v>11.368473652643303</c:v>
                </c:pt>
                <c:pt idx="144">
                  <c:v>11.368473652643303</c:v>
                </c:pt>
                <c:pt idx="145">
                  <c:v>11.368473652643303</c:v>
                </c:pt>
                <c:pt idx="146">
                  <c:v>11.368473652643303</c:v>
                </c:pt>
                <c:pt idx="147">
                  <c:v>11.368473652643303</c:v>
                </c:pt>
                <c:pt idx="148">
                  <c:v>11.368473652643303</c:v>
                </c:pt>
                <c:pt idx="149">
                  <c:v>11.368473652643303</c:v>
                </c:pt>
                <c:pt idx="150">
                  <c:v>11.368473652643303</c:v>
                </c:pt>
                <c:pt idx="151">
                  <c:v>11.368473652643303</c:v>
                </c:pt>
                <c:pt idx="152">
                  <c:v>11.368473652643303</c:v>
                </c:pt>
                <c:pt idx="153">
                  <c:v>11.368473652643303</c:v>
                </c:pt>
                <c:pt idx="154">
                  <c:v>11.368473652643303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E4-4218-821D-7E99ED827089}"/>
            </c:ext>
          </c:extLst>
        </c:ser>
        <c:ser>
          <c:idx val="0"/>
          <c:order val="2"/>
          <c:tx>
            <c:strRef>
              <c:f>'ANN AVG PRECIP SPR PUMP IRR'!$AR$3</c:f>
              <c:strCache>
                <c:ptCount val="1"/>
                <c:pt idx="0">
                  <c:v>SPRING FLOW - CFS</c:v>
                </c:pt>
              </c:strCache>
            </c:strRef>
          </c:tx>
          <c:spPr>
            <a:solidFill>
              <a:srgbClr val="0070C0"/>
            </a:solidFill>
            <a:ln w="38100">
              <a:solidFill>
                <a:srgbClr val="0070C0"/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trendline>
            <c:spPr>
              <a:ln w="31750">
                <a:solidFill>
                  <a:srgbClr val="0070C0"/>
                </a:solidFill>
              </a:ln>
            </c:spPr>
            <c:trendlineType val="poly"/>
            <c:order val="3"/>
            <c:dispRSqr val="0"/>
            <c:dispEq val="0"/>
          </c:trendline>
          <c:cat>
            <c:numRef>
              <c:f>'ANN AVG PRECIP SPR PUMP IRR'!$AO$4:$AO$158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 SPR PUMP IRR'!$AR$4:$AR$158</c:f>
              <c:numCache>
                <c:formatCode>General</c:formatCode>
                <c:ptCount val="155"/>
                <c:pt idx="25" formatCode="0.00">
                  <c:v>1.54</c:v>
                </c:pt>
                <c:pt idx="51" formatCode="0.00">
                  <c:v>2.0051999999999999</c:v>
                </c:pt>
                <c:pt idx="80" formatCode="0.00">
                  <c:v>2.3393999999999999</c:v>
                </c:pt>
                <c:pt idx="82" formatCode="0.00">
                  <c:v>2.1166</c:v>
                </c:pt>
                <c:pt idx="83" formatCode="0.00">
                  <c:v>2.04976</c:v>
                </c:pt>
                <c:pt idx="99" formatCode="0.00">
                  <c:v>0.57036799999999999</c:v>
                </c:pt>
                <c:pt idx="100" formatCode="0.00">
                  <c:v>6.6839999999999997E-2</c:v>
                </c:pt>
                <c:pt idx="102" formatCode="0.00">
                  <c:v>0.28964000000000001</c:v>
                </c:pt>
                <c:pt idx="103" formatCode="0.00">
                  <c:v>0.42899999999999999</c:v>
                </c:pt>
                <c:pt idx="104" formatCode="0.00">
                  <c:v>0.76900000000000002</c:v>
                </c:pt>
                <c:pt idx="106" formatCode="0.00">
                  <c:v>2.39</c:v>
                </c:pt>
                <c:pt idx="107" formatCode="0.00">
                  <c:v>2.82</c:v>
                </c:pt>
                <c:pt idx="108" formatCode="0.00">
                  <c:v>2.83</c:v>
                </c:pt>
                <c:pt idx="110" formatCode="0.00">
                  <c:v>4.1500000000000004</c:v>
                </c:pt>
                <c:pt idx="111" formatCode="0.00">
                  <c:v>3.02</c:v>
                </c:pt>
                <c:pt idx="113" formatCode="0.00">
                  <c:v>3.29</c:v>
                </c:pt>
                <c:pt idx="114" formatCode="0.00">
                  <c:v>3.3</c:v>
                </c:pt>
                <c:pt idx="115" formatCode="0.00">
                  <c:v>2.4900000000000002</c:v>
                </c:pt>
                <c:pt idx="117" formatCode="0.00">
                  <c:v>2.23</c:v>
                </c:pt>
                <c:pt idx="119" formatCode="0.000">
                  <c:v>1.82</c:v>
                </c:pt>
                <c:pt idx="120" formatCode="0.000">
                  <c:v>0.71299999999999997</c:v>
                </c:pt>
                <c:pt idx="122" formatCode="0.000">
                  <c:v>0.62</c:v>
                </c:pt>
                <c:pt idx="124" formatCode="0.000">
                  <c:v>0.48</c:v>
                </c:pt>
                <c:pt idx="126" formatCode="0.000">
                  <c:v>0.56999999999999995</c:v>
                </c:pt>
                <c:pt idx="127" formatCode="0.000">
                  <c:v>0.12</c:v>
                </c:pt>
                <c:pt idx="129" formatCode="0.000">
                  <c:v>0.88</c:v>
                </c:pt>
                <c:pt idx="130" formatCode="0.000">
                  <c:v>0.3</c:v>
                </c:pt>
                <c:pt idx="131" formatCode="0.000">
                  <c:v>0.02</c:v>
                </c:pt>
                <c:pt idx="132" formatCode="0.000">
                  <c:v>0.03</c:v>
                </c:pt>
                <c:pt idx="134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E4-4218-821D-7E99ED82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63616"/>
        <c:axId val="43348736"/>
      </c:barChart>
      <c:barChart>
        <c:barDir val="col"/>
        <c:grouping val="clustered"/>
        <c:varyColors val="0"/>
        <c:ser>
          <c:idx val="2"/>
          <c:order val="3"/>
          <c:tx>
            <c:strRef>
              <c:f>'ANN AVG PRECIP SPR PUMP IRR'!$AS$3</c:f>
              <c:strCache>
                <c:ptCount val="1"/>
                <c:pt idx="0">
                  <c:v>TOTAL PUMPAGE - AFA X 1000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00"/>
              </a:solidFill>
            </a:ln>
          </c:spPr>
          <c:invertIfNegative val="0"/>
          <c:trendline>
            <c:spPr>
              <a:ln w="38100">
                <a:solidFill>
                  <a:srgbClr val="FF0000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'ANN AVG PRECIP SPR PUMP IRR'!$AO$4:$AO$158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 SPR PUMP IRR'!$AS$4:$AS$158</c:f>
              <c:numCache>
                <c:formatCode>_(* #,##0_);_(* \(#,##0\);_(* "-"??_);_(@_)</c:formatCode>
                <c:ptCount val="155"/>
                <c:pt idx="64" formatCode="_(* #,##0.00_);_(* \(#,##0.00\);_(* &quot;-&quot;??_);_(@_)">
                  <c:v>0.3</c:v>
                </c:pt>
                <c:pt idx="65" formatCode="_(* #,##0.00_);_(* \(#,##0.00\);_(* &quot;-&quot;??_);_(@_)">
                  <c:v>0.6</c:v>
                </c:pt>
                <c:pt idx="66" formatCode="_(* #,##0.00_);_(* \(#,##0.00\);_(* &quot;-&quot;??_);_(@_)">
                  <c:v>0.8</c:v>
                </c:pt>
                <c:pt idx="67" formatCode="_(* #,##0.00_);_(* \(#,##0.00\);_(* &quot;-&quot;??_);_(@_)">
                  <c:v>0.8</c:v>
                </c:pt>
                <c:pt idx="68" formatCode="_(* #,##0.00_);_(* \(#,##0.00\);_(* &quot;-&quot;??_);_(@_)">
                  <c:v>0.8</c:v>
                </c:pt>
                <c:pt idx="69" formatCode="_(* #,##0.00_);_(* \(#,##0.00\);_(* &quot;-&quot;??_);_(@_)">
                  <c:v>1</c:v>
                </c:pt>
                <c:pt idx="70" formatCode="_(* #,##0.00_);_(* \(#,##0.00\);_(* &quot;-&quot;??_);_(@_)">
                  <c:v>1</c:v>
                </c:pt>
                <c:pt idx="71" formatCode="_(* #,##0.00_);_(* \(#,##0.00\);_(* &quot;-&quot;??_);_(@_)">
                  <c:v>1.18</c:v>
                </c:pt>
                <c:pt idx="72" formatCode="_(* #,##0.00_);_(* \(#,##0.00\);_(* &quot;-&quot;??_);_(@_)">
                  <c:v>1.8540000000000001</c:v>
                </c:pt>
                <c:pt idx="73" formatCode="_(* #,##0.00_);_(* \(#,##0.00\);_(* &quot;-&quot;??_);_(@_)">
                  <c:v>1.8</c:v>
                </c:pt>
                <c:pt idx="74" formatCode="_(* #,##0.00_);_(* \(#,##0.00\);_(* &quot;-&quot;??_);_(@_)">
                  <c:v>2.4</c:v>
                </c:pt>
                <c:pt idx="75" formatCode="_(* #,##0.00_);_(* \(#,##0.00\);_(* &quot;-&quot;??_);_(@_)">
                  <c:v>6.1</c:v>
                </c:pt>
                <c:pt idx="76" formatCode="_(* #,##0.00_);_(* \(#,##0.00\);_(* &quot;-&quot;??_);_(@_)">
                  <c:v>11</c:v>
                </c:pt>
                <c:pt idx="77" formatCode="_(* #,##0.00_);_(* \(#,##0.00\);_(* &quot;-&quot;??_);_(@_)">
                  <c:v>9.6999999999999993</c:v>
                </c:pt>
                <c:pt idx="78" formatCode="_(* #,##0.00_);_(* \(#,##0.00\);_(* &quot;-&quot;??_);_(@_)">
                  <c:v>12</c:v>
                </c:pt>
                <c:pt idx="79" formatCode="_(* #,##0.00_);_(* \(#,##0.00\);_(* &quot;-&quot;??_);_(@_)">
                  <c:v>19.3</c:v>
                </c:pt>
                <c:pt idx="81" formatCode="_(* #,##0.00_);_(* \(#,##0.00\);_(* &quot;-&quot;??_);_(@_)">
                  <c:v>22.4</c:v>
                </c:pt>
                <c:pt idx="84" formatCode="_(* #,##0.00_);_(* \(#,##0.00\);_(* &quot;-&quot;??_);_(@_)">
                  <c:v>19.36</c:v>
                </c:pt>
                <c:pt idx="85" formatCode="_(* #,##0.00_);_(* \(#,##0.00\);_(* &quot;-&quot;??_);_(@_)">
                  <c:v>18.16</c:v>
                </c:pt>
                <c:pt idx="86" formatCode="_(* #,##0.00_);_(* \(#,##0.00\);_(* &quot;-&quot;??_);_(@_)">
                  <c:v>22.9</c:v>
                </c:pt>
                <c:pt idx="92" formatCode="_(* #,##0.00_);_(* \(#,##0.00\);_(* &quot;-&quot;??_);_(@_)">
                  <c:v>53.387999999999998</c:v>
                </c:pt>
                <c:pt idx="93" formatCode="_(* #,##0.00_);_(* \(#,##0.00\);_(* &quot;-&quot;??_);_(@_)">
                  <c:v>56.151000000000003</c:v>
                </c:pt>
                <c:pt idx="94" formatCode="_(* #,##0.00_);_(* \(#,##0.00\);_(* &quot;-&quot;??_);_(@_)">
                  <c:v>52.956000000000003</c:v>
                </c:pt>
                <c:pt idx="95" formatCode="_(* #,##0.00_);_(* \(#,##0.00\);_(* &quot;-&quot;??_);_(@_)">
                  <c:v>59.76</c:v>
                </c:pt>
                <c:pt idx="96" formatCode="_(* #,##0.00_);_(* \(#,##0.00\);_(* &quot;-&quot;??_);_(@_)">
                  <c:v>61.838999999999999</c:v>
                </c:pt>
                <c:pt idx="97" formatCode="_(* #,##0.00_);_(* \(#,##0.00\);_(* &quot;-&quot;??_);_(@_)">
                  <c:v>64.034999999999997</c:v>
                </c:pt>
                <c:pt idx="98" formatCode="_(* #,##0.00_);_(* \(#,##0.00\);_(* &quot;-&quot;??_);_(@_)">
                  <c:v>71.745000000000005</c:v>
                </c:pt>
                <c:pt idx="101" formatCode="_(* #,##0.00_);_(* \(#,##0.00\);_(* &quot;-&quot;??_);_(@_)">
                  <c:v>73.335999999999999</c:v>
                </c:pt>
                <c:pt idx="105" formatCode="_(* #,##0.00_);_(* \(#,##0.00\);_(* &quot;-&quot;??_);_(@_)">
                  <c:v>71.856999999999999</c:v>
                </c:pt>
                <c:pt idx="109" formatCode="_(* #,##0.00_);_(* \(#,##0.00\);_(* &quot;-&quot;??_);_(@_)">
                  <c:v>78.73</c:v>
                </c:pt>
                <c:pt idx="112" formatCode="_(* #,##0.00_);_(* \(#,##0.00\);_(* &quot;-&quot;??_);_(@_)">
                  <c:v>77.847999999999999</c:v>
                </c:pt>
                <c:pt idx="116" formatCode="_(* #,##0.00_);_(* \(#,##0.00\);_(* &quot;-&quot;??_);_(@_)">
                  <c:v>58.883000000000003</c:v>
                </c:pt>
                <c:pt idx="118" formatCode="_(* #,##0.00_);_(* \(#,##0.00\);_(* &quot;-&quot;??_);_(@_)">
                  <c:v>66.028000000000006</c:v>
                </c:pt>
                <c:pt idx="121" formatCode="_(* #,##0.00_);_(* \(#,##0.00\);_(* &quot;-&quot;??_);_(@_)">
                  <c:v>63.356000000000002</c:v>
                </c:pt>
                <c:pt idx="123" formatCode="_(* #,##0.00_);_(* \(#,##0.00\);_(* &quot;-&quot;??_);_(@_)">
                  <c:v>66.733999999999995</c:v>
                </c:pt>
                <c:pt idx="125" formatCode="_(* #,##0.00_);_(* \(#,##0.00\);_(* &quot;-&quot;??_);_(@_)">
                  <c:v>64.209999999999994</c:v>
                </c:pt>
                <c:pt idx="133" formatCode="_(* #,##0.00_);_(* \(#,##0.00\);_(* &quot;-&quot;??_);_(@_)">
                  <c:v>58.585000000000001</c:v>
                </c:pt>
                <c:pt idx="135" formatCode="_(* #,##0.00_);_(* \(#,##0.00\);_(* &quot;-&quot;??_);_(@_)">
                  <c:v>60.478000000000002</c:v>
                </c:pt>
                <c:pt idx="136" formatCode="_(* #,##0.00_);_(* \(#,##0.00\);_(* &quot;-&quot;??_);_(@_)">
                  <c:v>60.883000000000003</c:v>
                </c:pt>
                <c:pt idx="137" formatCode="_(* #,##0.00_);_(* \(#,##0.00\);_(* &quot;-&quot;??_);_(@_)">
                  <c:v>60.883000000000003</c:v>
                </c:pt>
                <c:pt idx="138" formatCode="_(* #,##0.00_);_(* \(#,##0.00\);_(* &quot;-&quot;??_);_(@_)">
                  <c:v>57.779000000000003</c:v>
                </c:pt>
                <c:pt idx="139" formatCode="_(* #,##0.00_);_(* \(#,##0.00\);_(* &quot;-&quot;??_);_(@_)">
                  <c:v>55.14</c:v>
                </c:pt>
                <c:pt idx="140" formatCode="_(* #,##0.00_);_(* \(#,##0.00\);_(* &quot;-&quot;??_);_(@_)">
                  <c:v>60.984999999999999</c:v>
                </c:pt>
                <c:pt idx="141" formatCode="_(* #,##0.00_);_(* \(#,##0.00\);_(* &quot;-&quot;??_);_(@_)">
                  <c:v>68.882999999999996</c:v>
                </c:pt>
                <c:pt idx="142" formatCode="_(* #,##0.00_);_(* \(#,##0.00\);_(* &quot;-&quot;??_);_(@_)">
                  <c:v>70.600999999999999</c:v>
                </c:pt>
                <c:pt idx="144" formatCode="_(* #,##0.00_);_(* \(#,##0.00\);_(* &quot;-&quot;??_);_(@_)">
                  <c:v>60.9</c:v>
                </c:pt>
                <c:pt idx="145" formatCode="_(* #,##0.00_);_(* \(#,##0.00\);_(* &quot;-&quot;??_);_(@_)">
                  <c:v>60.9</c:v>
                </c:pt>
                <c:pt idx="146" formatCode="_(* #,##0.00_);_(* \(#,##0.00\);_(* &quot;-&quot;??_);_(@_)">
                  <c:v>65.686999999999998</c:v>
                </c:pt>
                <c:pt idx="147" formatCode="_(* #,##0.00_);_(* \(#,##0.00\);_(* &quot;-&quot;??_);_(@_)">
                  <c:v>65.686999999999998</c:v>
                </c:pt>
                <c:pt idx="148" formatCode="_(* #,##0.00_);_(* \(#,##0.00\);_(* &quot;-&quot;??_);_(@_)">
                  <c:v>96.609800000000007</c:v>
                </c:pt>
                <c:pt idx="149" formatCode="_(* #,##0.00_);_(* \(#,##0.00\);_(* &quot;-&quot;??_);_(@_)">
                  <c:v>95.738</c:v>
                </c:pt>
                <c:pt idx="150" formatCode="_(* #,##0.00_);_(* \(#,##0.00\);_(* &quot;-&quot;??_);_(@_)">
                  <c:v>96.602999999999994</c:v>
                </c:pt>
                <c:pt idx="151" formatCode="_(* #,##0.00_);_(* \(#,##0.00\);_(* &quot;-&quot;??_);_(@_)">
                  <c:v>97.539000000000001</c:v>
                </c:pt>
                <c:pt idx="152" formatCode="_(* #,##0.00_);_(* \(#,##0.00\);_(* &quot;-&quot;??_);_(@_)">
                  <c:v>97.536000000000001</c:v>
                </c:pt>
                <c:pt idx="153" formatCode="_(* #,##0.00_);_(* \(#,##0.00\);_(* &quot;-&quot;??_);_(@_)">
                  <c:v>96.790999999999997</c:v>
                </c:pt>
                <c:pt idx="154" formatCode="_(* #,##0.00_);_(* \(#,##0.00\);_(* &quot;-&quot;??_);_(@_)">
                  <c:v>65.686999999999998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E4-4218-821D-7E99ED827089}"/>
            </c:ext>
          </c:extLst>
        </c:ser>
        <c:ser>
          <c:idx val="4"/>
          <c:order val="4"/>
          <c:tx>
            <c:strRef>
              <c:f>'ANN AVG PRECIP SPR PUMP IRR'!$AT$3</c:f>
              <c:strCache>
                <c:ptCount val="1"/>
                <c:pt idx="0">
                  <c:v>TOTAL IRRIGATION - ACRES X 1000</c:v>
                </c:pt>
              </c:strCache>
            </c:strRef>
          </c:tx>
          <c:spPr>
            <a:solidFill>
              <a:srgbClr val="00B050"/>
            </a:solidFill>
            <a:ln w="25400">
              <a:solidFill>
                <a:srgbClr val="00B050"/>
              </a:solidFill>
            </a:ln>
          </c:spPr>
          <c:invertIfNegative val="0"/>
          <c:trendline>
            <c:spPr>
              <a:ln w="31750">
                <a:solidFill>
                  <a:srgbClr val="00B050"/>
                </a:solidFill>
              </a:ln>
            </c:spPr>
            <c:trendlineType val="poly"/>
            <c:order val="4"/>
            <c:dispRSqr val="0"/>
            <c:dispEq val="0"/>
          </c:trendline>
          <c:cat>
            <c:numRef>
              <c:f>'ANN AVG PRECIP SPR PUMP IRR'!$AO$4:$AO$158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 SPR PUMP IRR'!$AT$4:$AT$158</c:f>
              <c:numCache>
                <c:formatCode>_(* #,##0_);_(* \(#,##0\);_(* "-"??_);_(@_)</c:formatCode>
                <c:ptCount val="155"/>
                <c:pt idx="75" formatCode="_(* #,##0.00_);_(* \(#,##0.00\);_(* &quot;-&quot;??_);_(@_)">
                  <c:v>3.2</c:v>
                </c:pt>
                <c:pt idx="76" formatCode="_(* #,##0.00_);_(* \(#,##0.00\);_(* &quot;-&quot;??_);_(@_)">
                  <c:v>5.6</c:v>
                </c:pt>
                <c:pt idx="77" formatCode="_(* #,##0.00_);_(* \(#,##0.00\);_(* &quot;-&quot;??_);_(@_)">
                  <c:v>4.8</c:v>
                </c:pt>
                <c:pt idx="78" formatCode="_(* #,##0.00_);_(* \(#,##0.00\);_(* &quot;-&quot;??_);_(@_)">
                  <c:v>5.74</c:v>
                </c:pt>
                <c:pt idx="79" formatCode="_(* #,##0.00_);_(* \(#,##0.00\);_(* &quot;-&quot;??_);_(@_)">
                  <c:v>7.6</c:v>
                </c:pt>
                <c:pt idx="81" formatCode="_(* #,##0.00_);_(* \(#,##0.00\);_(* &quot;-&quot;??_);_(@_)">
                  <c:v>13</c:v>
                </c:pt>
                <c:pt idx="84" formatCode="_(* #,##0.00_);_(* \(#,##0.00\);_(* &quot;-&quot;??_);_(@_)">
                  <c:v>9.5</c:v>
                </c:pt>
                <c:pt idx="85" formatCode="_(* #,##0.00_);_(* \(#,##0.00\);_(* &quot;-&quot;??_);_(@_)">
                  <c:v>9</c:v>
                </c:pt>
                <c:pt idx="92" formatCode="_(* #,##0.00_);_(* \(#,##0.00\);_(* &quot;-&quot;??_);_(@_)">
                  <c:v>17.795999999999999</c:v>
                </c:pt>
                <c:pt idx="93" formatCode="_(* #,##0.00_);_(* \(#,##0.00\);_(* &quot;-&quot;??_);_(@_)">
                  <c:v>18.716999999999999</c:v>
                </c:pt>
                <c:pt idx="94" formatCode="_(* #,##0.00_);_(* \(#,##0.00\);_(* &quot;-&quot;??_);_(@_)">
                  <c:v>19.988</c:v>
                </c:pt>
                <c:pt idx="95" formatCode="_(* #,##0.00_);_(* \(#,##0.00\);_(* &quot;-&quot;??_);_(@_)">
                  <c:v>21.855</c:v>
                </c:pt>
                <c:pt idx="96" formatCode="_(* #,##0.00_);_(* \(#,##0.00\);_(* &quot;-&quot;??_);_(@_)">
                  <c:v>22.582999999999998</c:v>
                </c:pt>
                <c:pt idx="97" formatCode="_(* #,##0.00_);_(* \(#,##0.00\);_(* &quot;-&quot;??_);_(@_)">
                  <c:v>23.055</c:v>
                </c:pt>
                <c:pt idx="98" formatCode="_(* #,##0.00_);_(* \(#,##0.00\);_(* &quot;-&quot;??_);_(@_)">
                  <c:v>25.279</c:v>
                </c:pt>
                <c:pt idx="101" formatCode="_(* #,##0.00_);_(* \(#,##0.00\);_(* &quot;-&quot;??_);_(@_)">
                  <c:v>25.305</c:v>
                </c:pt>
                <c:pt idx="105" formatCode="_(* #,##0.00_);_(* \(#,##0.00\);_(* &quot;-&quot;??_);_(@_)">
                  <c:v>24.812000000000001</c:v>
                </c:pt>
                <c:pt idx="109" formatCode="_(* #,##0.00_);_(* \(#,##0.00\);_(* &quot;-&quot;??_);_(@_)">
                  <c:v>26.844000000000001</c:v>
                </c:pt>
                <c:pt idx="112" formatCode="_(* #,##0.00_);_(* \(#,##0.00\);_(* &quot;-&quot;??_);_(@_)">
                  <c:v>26.844000000000001</c:v>
                </c:pt>
                <c:pt idx="116" formatCode="_(* #,##0.00_);_(* \(#,##0.00\);_(* &quot;-&quot;??_);_(@_)">
                  <c:v>20.655999999999999</c:v>
                </c:pt>
                <c:pt idx="118" formatCode="_(* #,##0.00_);_(* \(#,##0.00\);_(* &quot;-&quot;??_);_(@_)">
                  <c:v>22.966000000000001</c:v>
                </c:pt>
                <c:pt idx="121" formatCode="_(* #,##0.00_);_(* \(#,##0.00\);_(* &quot;-&quot;??_);_(@_)">
                  <c:v>21.568999999999999</c:v>
                </c:pt>
                <c:pt idx="123" formatCode="_(* #,##0.00_);_(* \(#,##0.00\);_(* &quot;-&quot;??_);_(@_)">
                  <c:v>23.484999999999999</c:v>
                </c:pt>
                <c:pt idx="125" formatCode="_(* #,##0.00_);_(* \(#,##0.00\);_(* &quot;-&quot;??_);_(@_)">
                  <c:v>22.234999999999999</c:v>
                </c:pt>
                <c:pt idx="133" formatCode="_(* #,##0.00_);_(* \(#,##0.00\);_(* &quot;-&quot;??_);_(@_)">
                  <c:v>20.64</c:v>
                </c:pt>
                <c:pt idx="135" formatCode="_(* #,##0.00_);_(* \(#,##0.00\);_(* &quot;-&quot;??_);_(@_)">
                  <c:v>21.420999999999999</c:v>
                </c:pt>
                <c:pt idx="136" formatCode="_(* #,##0.00_);_(* \(#,##0.00\);_(* &quot;-&quot;??_);_(@_)">
                  <c:v>21.556000000000001</c:v>
                </c:pt>
                <c:pt idx="137" formatCode="_(* #,##0.00_);_(* \(#,##0.00\);_(* &quot;-&quot;??_);_(@_)">
                  <c:v>19.75</c:v>
                </c:pt>
                <c:pt idx="138" formatCode="_(* #,##0.00_);_(* \(#,##0.00\);_(* &quot;-&quot;??_);_(@_)">
                  <c:v>20.413</c:v>
                </c:pt>
                <c:pt idx="139" formatCode="_(* #,##0.00_);_(* \(#,##0.00\);_(* &quot;-&quot;??_);_(@_)">
                  <c:v>19.75</c:v>
                </c:pt>
                <c:pt idx="140" formatCode="_(* #,##0.00_);_(* \(#,##0.00\);_(* &quot;-&quot;??_);_(@_)">
                  <c:v>18.916</c:v>
                </c:pt>
                <c:pt idx="141" formatCode="_(* #,##0.00_);_(* \(#,##0.00\);_(* &quot;-&quot;??_);_(@_)">
                  <c:v>23.588000000000001</c:v>
                </c:pt>
                <c:pt idx="142" formatCode="_(* #,##0.00_);_(* \(#,##0.00\);_(* &quot;-&quot;??_);_(@_)">
                  <c:v>22.524999999999999</c:v>
                </c:pt>
                <c:pt idx="144" formatCode="_(* #,##0.00_);_(* \(#,##0.00\);_(* &quot;-&quot;??_);_(@_)">
                  <c:v>21.85</c:v>
                </c:pt>
                <c:pt idx="145" formatCode="_(* #,##0.00_);_(* \(#,##0.00\);_(* &quot;-&quot;??_);_(@_)">
                  <c:v>21.85</c:v>
                </c:pt>
                <c:pt idx="146" formatCode="_(* #,##0.00_);_(* \(#,##0.00\);_(* &quot;-&quot;??_);_(@_)">
                  <c:v>23.126000000000001</c:v>
                </c:pt>
                <c:pt idx="147" formatCode="_(* #,##0.00_);_(* \(#,##0.00\);_(* &quot;-&quot;??_);_(@_)">
                  <c:v>23.126000000000001</c:v>
                </c:pt>
                <c:pt idx="148" formatCode="_(* #,##0.00_);_(* \(#,##0.00\);_(* &quot;-&quot;??_);_(@_)">
                  <c:v>24.1524</c:v>
                </c:pt>
                <c:pt idx="149" formatCode="_(* #,##0.00_);_(* \(#,##0.00\);_(* &quot;-&quot;??_);_(@_)">
                  <c:v>24.010999999999999</c:v>
                </c:pt>
                <c:pt idx="150" formatCode="_(* #,##0.00_);_(* \(#,##0.00\);_(* &quot;-&quot;??_);_(@_)">
                  <c:v>24.22</c:v>
                </c:pt>
                <c:pt idx="151" formatCode="_(* #,##0.00_);_(* \(#,##0.00\);_(* &quot;-&quot;??_);_(@_)">
                  <c:v>24.434999999999999</c:v>
                </c:pt>
                <c:pt idx="152" formatCode="_(* #,##0.00_);_(* \(#,##0.00\);_(* &quot;-&quot;??_);_(@_)">
                  <c:v>24.608000000000001</c:v>
                </c:pt>
                <c:pt idx="153" formatCode="_(* #,##0.00_);_(* \(#,##0.00\);_(* &quot;-&quot;??_);_(@_)">
                  <c:v>24.356999999999999</c:v>
                </c:pt>
                <c:pt idx="154" formatCode="_(* #,##0.00_);_(* \(#,##0.00\);_(* &quot;-&quot;??_);_(@_)">
                  <c:v>25.234000000000002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E4-4218-821D-7E99ED82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86080"/>
        <c:axId val="43350272"/>
      </c:barChart>
      <c:catAx>
        <c:axId val="428636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3348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3348736"/>
        <c:scaling>
          <c:orientation val="minMax"/>
          <c:max val="25"/>
          <c:min val="0"/>
        </c:scaling>
        <c:delete val="0"/>
        <c:axPos val="l"/>
        <c:majorGridlines/>
        <c:minorGridlines/>
        <c:numFmt formatCode="0.0" sourceLinked="1"/>
        <c:majorTickMark val="out"/>
        <c:minorTickMark val="none"/>
        <c:tickLblPos val="nextTo"/>
        <c:crossAx val="42863616"/>
        <c:crosses val="autoZero"/>
        <c:crossBetween val="between"/>
        <c:majorUnit val="5"/>
        <c:minorUnit val="1"/>
      </c:valAx>
      <c:valAx>
        <c:axId val="43350272"/>
        <c:scaling>
          <c:orientation val="minMax"/>
          <c:max val="100"/>
          <c:min val="0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45486080"/>
        <c:crosses val="max"/>
        <c:crossBetween val="between"/>
      </c:valAx>
      <c:catAx>
        <c:axId val="4548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2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4.7438006816312134E-2"/>
          <c:w val="0.99279532920833824"/>
          <c:h val="8.761011985003192E-2"/>
        </c:manualLayout>
      </c:layout>
      <c:overlay val="0"/>
    </c:legend>
    <c:plotVisOnly val="1"/>
    <c:dispBlanksAs val="gap"/>
    <c:showDLblsOverMax val="0"/>
  </c:chart>
  <c:printSettings>
    <c:headerFooter/>
    <c:pageMargins b="0.3" l="0.3" r="0.3" t="0.3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52278922802672E-2"/>
          <c:y val="0.13943990100447276"/>
          <c:w val="0.80630067453970766"/>
          <c:h val="0.769233268580672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'ANN AVG PRECIP SPR PUMP'!$AP$3</c:f>
              <c:strCache>
                <c:ptCount val="1"/>
                <c:pt idx="0">
                  <c:v>ANNUAL PRECIPITATION -INCHES</c:v>
                </c:pt>
              </c:strCache>
            </c:strRef>
          </c:tx>
          <c:spPr>
            <a:solidFill>
              <a:srgbClr val="7030A0"/>
            </a:solidFill>
            <a:ln w="38100">
              <a:solidFill>
                <a:srgbClr val="7030A0"/>
              </a:solidFill>
            </a:ln>
            <a:effectLst>
              <a:innerShdw blurRad="114300">
                <a:srgbClr val="FF0000"/>
              </a:innerShdw>
            </a:effectLst>
          </c:spPr>
          <c:invertIfNegative val="0"/>
          <c:trendline>
            <c:spPr>
              <a:ln w="31750">
                <a:solidFill>
                  <a:srgbClr val="7030A0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'ANN AVG PRECIP SPR PUMP'!$AO$4:$AO$158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 SPR PUMP'!$AP$4:$AP$158</c:f>
              <c:numCache>
                <c:formatCode>0.0</c:formatCode>
                <c:ptCount val="155"/>
                <c:pt idx="1">
                  <c:v>10.101818181818182</c:v>
                </c:pt>
                <c:pt idx="2">
                  <c:v>22.276363636363637</c:v>
                </c:pt>
                <c:pt idx="14">
                  <c:v>13.74</c:v>
                </c:pt>
                <c:pt idx="15">
                  <c:v>5.05</c:v>
                </c:pt>
                <c:pt idx="16">
                  <c:v>9.8099999999999987</c:v>
                </c:pt>
                <c:pt idx="17">
                  <c:v>14.15</c:v>
                </c:pt>
                <c:pt idx="18">
                  <c:v>14.292000000000002</c:v>
                </c:pt>
                <c:pt idx="19">
                  <c:v>20.64</c:v>
                </c:pt>
                <c:pt idx="20">
                  <c:v>13.999999999999995</c:v>
                </c:pt>
                <c:pt idx="21">
                  <c:v>12.459999999999999</c:v>
                </c:pt>
                <c:pt idx="22">
                  <c:v>9.4600000000000009</c:v>
                </c:pt>
                <c:pt idx="23">
                  <c:v>11.35</c:v>
                </c:pt>
                <c:pt idx="24">
                  <c:v>19.020000000000003</c:v>
                </c:pt>
                <c:pt idx="26">
                  <c:v>15.180000000000001</c:v>
                </c:pt>
                <c:pt idx="27">
                  <c:v>15.01</c:v>
                </c:pt>
                <c:pt idx="28">
                  <c:v>10.71</c:v>
                </c:pt>
                <c:pt idx="29">
                  <c:v>17.454545454545453</c:v>
                </c:pt>
                <c:pt idx="30">
                  <c:v>13.404000000000002</c:v>
                </c:pt>
                <c:pt idx="31">
                  <c:v>16.29</c:v>
                </c:pt>
                <c:pt idx="35">
                  <c:v>12.01</c:v>
                </c:pt>
                <c:pt idx="37">
                  <c:v>7.05</c:v>
                </c:pt>
                <c:pt idx="38">
                  <c:v>9.48</c:v>
                </c:pt>
                <c:pt idx="39">
                  <c:v>6.84</c:v>
                </c:pt>
                <c:pt idx="41">
                  <c:v>6.129999999999999</c:v>
                </c:pt>
                <c:pt idx="42">
                  <c:v>7.7100000000000009</c:v>
                </c:pt>
                <c:pt idx="53">
                  <c:v>13.61</c:v>
                </c:pt>
                <c:pt idx="54">
                  <c:v>12.089999999999998</c:v>
                </c:pt>
                <c:pt idx="55">
                  <c:v>23.86</c:v>
                </c:pt>
                <c:pt idx="56">
                  <c:v>10.72</c:v>
                </c:pt>
                <c:pt idx="67">
                  <c:v>7.36</c:v>
                </c:pt>
                <c:pt idx="68">
                  <c:v>9.09</c:v>
                </c:pt>
                <c:pt idx="69">
                  <c:v>10.02</c:v>
                </c:pt>
                <c:pt idx="70">
                  <c:v>6.330000000000001</c:v>
                </c:pt>
                <c:pt idx="71">
                  <c:v>14.540000000000001</c:v>
                </c:pt>
                <c:pt idx="72">
                  <c:v>6.830000000000001</c:v>
                </c:pt>
                <c:pt idx="73">
                  <c:v>7.669999999999999</c:v>
                </c:pt>
                <c:pt idx="79">
                  <c:v>15.25</c:v>
                </c:pt>
                <c:pt idx="81">
                  <c:v>7.91</c:v>
                </c:pt>
                <c:pt idx="84">
                  <c:v>16.66</c:v>
                </c:pt>
                <c:pt idx="85">
                  <c:v>14.669999999999996</c:v>
                </c:pt>
                <c:pt idx="86">
                  <c:v>17.089999999999996</c:v>
                </c:pt>
                <c:pt idx="87">
                  <c:v>13.040000000000001</c:v>
                </c:pt>
                <c:pt idx="88">
                  <c:v>16.05</c:v>
                </c:pt>
                <c:pt idx="89">
                  <c:v>9</c:v>
                </c:pt>
                <c:pt idx="90">
                  <c:v>13.959999999999999</c:v>
                </c:pt>
                <c:pt idx="91">
                  <c:v>7.7799999999999985</c:v>
                </c:pt>
                <c:pt idx="92">
                  <c:v>18.3</c:v>
                </c:pt>
                <c:pt idx="93">
                  <c:v>12.729999999999999</c:v>
                </c:pt>
                <c:pt idx="94">
                  <c:v>13.83</c:v>
                </c:pt>
                <c:pt idx="95">
                  <c:v>15.88</c:v>
                </c:pt>
                <c:pt idx="96">
                  <c:v>9.7399999999999984</c:v>
                </c:pt>
                <c:pt idx="97">
                  <c:v>15.479999999999997</c:v>
                </c:pt>
                <c:pt idx="98">
                  <c:v>9.4999999999999982</c:v>
                </c:pt>
                <c:pt idx="101">
                  <c:v>17.66</c:v>
                </c:pt>
                <c:pt idx="105">
                  <c:v>22.919999999999998</c:v>
                </c:pt>
                <c:pt idx="109">
                  <c:v>16.86</c:v>
                </c:pt>
                <c:pt idx="116">
                  <c:v>8.2900000000000009</c:v>
                </c:pt>
                <c:pt idx="118">
                  <c:v>16.360000000000003</c:v>
                </c:pt>
                <c:pt idx="121">
                  <c:v>9.5127272727272736</c:v>
                </c:pt>
                <c:pt idx="123">
                  <c:v>8.6519999999999992</c:v>
                </c:pt>
                <c:pt idx="125">
                  <c:v>9.5018181818181819</c:v>
                </c:pt>
                <c:pt idx="128">
                  <c:v>9.64</c:v>
                </c:pt>
                <c:pt idx="133">
                  <c:v>8.48</c:v>
                </c:pt>
                <c:pt idx="135">
                  <c:v>8.4099999999999984</c:v>
                </c:pt>
                <c:pt idx="136">
                  <c:v>11.42</c:v>
                </c:pt>
                <c:pt idx="137">
                  <c:v>12.21</c:v>
                </c:pt>
                <c:pt idx="138">
                  <c:v>10.3</c:v>
                </c:pt>
                <c:pt idx="139">
                  <c:v>11.439999999999998</c:v>
                </c:pt>
                <c:pt idx="140">
                  <c:v>12.110000000000001</c:v>
                </c:pt>
                <c:pt idx="141">
                  <c:v>7.6000000000000005</c:v>
                </c:pt>
                <c:pt idx="142">
                  <c:v>8.9599999999999991</c:v>
                </c:pt>
                <c:pt idx="143">
                  <c:v>10.86</c:v>
                </c:pt>
                <c:pt idx="144">
                  <c:v>8.27</c:v>
                </c:pt>
                <c:pt idx="145">
                  <c:v>12.12</c:v>
                </c:pt>
                <c:pt idx="146">
                  <c:v>13.040000000000001</c:v>
                </c:pt>
                <c:pt idx="147">
                  <c:v>14.203636363636365</c:v>
                </c:pt>
                <c:pt idx="148">
                  <c:v>8.3236363636363642</c:v>
                </c:pt>
                <c:pt idx="149">
                  <c:v>12.46</c:v>
                </c:pt>
                <c:pt idx="150">
                  <c:v>5.64</c:v>
                </c:pt>
                <c:pt idx="151">
                  <c:v>11.780000000000001</c:v>
                </c:pt>
                <c:pt idx="152">
                  <c:v>13.059999999999997</c:v>
                </c:pt>
                <c:pt idx="153">
                  <c:v>11.200000000000003</c:v>
                </c:pt>
                <c:pt idx="154">
                  <c:v>11.270000000000003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D2-49EA-BAE8-4B89E59758F0}"/>
            </c:ext>
          </c:extLst>
        </c:ser>
        <c:ser>
          <c:idx val="3"/>
          <c:order val="1"/>
          <c:tx>
            <c:strRef>
              <c:f>'ANN AVG PRECIP SPR PUMP'!$AQ$3</c:f>
              <c:strCache>
                <c:ptCount val="1"/>
                <c:pt idx="0">
                  <c:v>AVERAGE PRECIPITATION - 11.4 INCHES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trendline>
            <c:spPr>
              <a:ln w="38100">
                <a:solidFill>
                  <a:schemeClr val="tx1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'ANN AVG PRECIP SPR PUMP'!$AO$4:$AO$158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 SPR PUMP'!$AQ$4:$AQ$158</c:f>
              <c:numCache>
                <c:formatCode>0.0</c:formatCode>
                <c:ptCount val="155"/>
                <c:pt idx="0">
                  <c:v>11.4</c:v>
                </c:pt>
                <c:pt idx="1">
                  <c:v>11.368473652643303</c:v>
                </c:pt>
                <c:pt idx="2">
                  <c:v>11.368473652643303</c:v>
                </c:pt>
                <c:pt idx="3">
                  <c:v>11.368473652643303</c:v>
                </c:pt>
                <c:pt idx="4">
                  <c:v>11.368473652643303</c:v>
                </c:pt>
                <c:pt idx="5">
                  <c:v>11.368473652643303</c:v>
                </c:pt>
                <c:pt idx="6">
                  <c:v>11.368473652643303</c:v>
                </c:pt>
                <c:pt idx="7">
                  <c:v>11.368473652643303</c:v>
                </c:pt>
                <c:pt idx="8">
                  <c:v>11.368473652643303</c:v>
                </c:pt>
                <c:pt idx="9">
                  <c:v>11.368473652643303</c:v>
                </c:pt>
                <c:pt idx="10">
                  <c:v>11.368473652643303</c:v>
                </c:pt>
                <c:pt idx="11">
                  <c:v>11.368473652643303</c:v>
                </c:pt>
                <c:pt idx="12">
                  <c:v>11.368473652643303</c:v>
                </c:pt>
                <c:pt idx="13">
                  <c:v>11.368473652643303</c:v>
                </c:pt>
                <c:pt idx="14">
                  <c:v>11.368473652643303</c:v>
                </c:pt>
                <c:pt idx="15">
                  <c:v>11.368473652643303</c:v>
                </c:pt>
                <c:pt idx="16">
                  <c:v>11.368473652643303</c:v>
                </c:pt>
                <c:pt idx="17">
                  <c:v>11.368473652643303</c:v>
                </c:pt>
                <c:pt idx="18">
                  <c:v>11.368473652643303</c:v>
                </c:pt>
                <c:pt idx="19">
                  <c:v>11.368473652643303</c:v>
                </c:pt>
                <c:pt idx="20">
                  <c:v>11.368473652643303</c:v>
                </c:pt>
                <c:pt idx="21">
                  <c:v>11.368473652643303</c:v>
                </c:pt>
                <c:pt idx="22">
                  <c:v>11.368473652643303</c:v>
                </c:pt>
                <c:pt idx="23">
                  <c:v>11.368473652643303</c:v>
                </c:pt>
                <c:pt idx="24">
                  <c:v>11.368473652643303</c:v>
                </c:pt>
                <c:pt idx="26">
                  <c:v>11.368473652643303</c:v>
                </c:pt>
                <c:pt idx="27">
                  <c:v>11.368473652643303</c:v>
                </c:pt>
                <c:pt idx="28">
                  <c:v>11.368473652643303</c:v>
                </c:pt>
                <c:pt idx="29">
                  <c:v>11.368473652643303</c:v>
                </c:pt>
                <c:pt idx="30">
                  <c:v>11.368473652643303</c:v>
                </c:pt>
                <c:pt idx="31">
                  <c:v>11.368473652643303</c:v>
                </c:pt>
                <c:pt idx="32">
                  <c:v>11.368473652643303</c:v>
                </c:pt>
                <c:pt idx="33">
                  <c:v>11.368473652643303</c:v>
                </c:pt>
                <c:pt idx="34">
                  <c:v>11.368473652643303</c:v>
                </c:pt>
                <c:pt idx="35">
                  <c:v>11.368473652643303</c:v>
                </c:pt>
                <c:pt idx="36">
                  <c:v>11.368473652643303</c:v>
                </c:pt>
                <c:pt idx="37">
                  <c:v>11.368473652643303</c:v>
                </c:pt>
                <c:pt idx="38">
                  <c:v>11.368473652643303</c:v>
                </c:pt>
                <c:pt idx="39">
                  <c:v>11.368473652643303</c:v>
                </c:pt>
                <c:pt idx="40">
                  <c:v>11.368473652643303</c:v>
                </c:pt>
                <c:pt idx="41">
                  <c:v>11.368473652643303</c:v>
                </c:pt>
                <c:pt idx="42">
                  <c:v>11.368473652643303</c:v>
                </c:pt>
                <c:pt idx="43">
                  <c:v>11.368473652643303</c:v>
                </c:pt>
                <c:pt idx="44">
                  <c:v>11.368473652643303</c:v>
                </c:pt>
                <c:pt idx="45">
                  <c:v>11.368473652643303</c:v>
                </c:pt>
                <c:pt idx="46">
                  <c:v>11.368473652643303</c:v>
                </c:pt>
                <c:pt idx="47">
                  <c:v>11.368473652643303</c:v>
                </c:pt>
                <c:pt idx="48">
                  <c:v>11.368473652643303</c:v>
                </c:pt>
                <c:pt idx="49">
                  <c:v>11.368473652643303</c:v>
                </c:pt>
                <c:pt idx="50">
                  <c:v>11.368473652643303</c:v>
                </c:pt>
                <c:pt idx="52">
                  <c:v>11.368473652643303</c:v>
                </c:pt>
                <c:pt idx="53">
                  <c:v>11.368473652643303</c:v>
                </c:pt>
                <c:pt idx="54">
                  <c:v>11.368473652643303</c:v>
                </c:pt>
                <c:pt idx="55">
                  <c:v>11.368473652643303</c:v>
                </c:pt>
                <c:pt idx="56">
                  <c:v>11.368473652643303</c:v>
                </c:pt>
                <c:pt idx="57">
                  <c:v>11.368473652643303</c:v>
                </c:pt>
                <c:pt idx="58">
                  <c:v>11.368473652643303</c:v>
                </c:pt>
                <c:pt idx="59">
                  <c:v>11.368473652643303</c:v>
                </c:pt>
                <c:pt idx="60">
                  <c:v>11.368473652643303</c:v>
                </c:pt>
                <c:pt idx="61">
                  <c:v>11.368473652643303</c:v>
                </c:pt>
                <c:pt idx="62">
                  <c:v>11.368473652643303</c:v>
                </c:pt>
                <c:pt idx="63">
                  <c:v>11.368473652643303</c:v>
                </c:pt>
                <c:pt idx="64">
                  <c:v>11.368473652643303</c:v>
                </c:pt>
                <c:pt idx="65">
                  <c:v>11.368473652643303</c:v>
                </c:pt>
                <c:pt idx="66">
                  <c:v>11.368473652643303</c:v>
                </c:pt>
                <c:pt idx="67">
                  <c:v>11.368473652643303</c:v>
                </c:pt>
                <c:pt idx="68">
                  <c:v>11.368473652643303</c:v>
                </c:pt>
                <c:pt idx="69">
                  <c:v>11.368473652643303</c:v>
                </c:pt>
                <c:pt idx="70">
                  <c:v>11.368473652643303</c:v>
                </c:pt>
                <c:pt idx="71">
                  <c:v>11.368473652643303</c:v>
                </c:pt>
                <c:pt idx="72">
                  <c:v>11.368473652643303</c:v>
                </c:pt>
                <c:pt idx="73">
                  <c:v>11.368473652643303</c:v>
                </c:pt>
                <c:pt idx="74">
                  <c:v>11.368473652643303</c:v>
                </c:pt>
                <c:pt idx="75">
                  <c:v>11.368473652643303</c:v>
                </c:pt>
                <c:pt idx="76">
                  <c:v>11.368473652643303</c:v>
                </c:pt>
                <c:pt idx="77">
                  <c:v>11.368473652643303</c:v>
                </c:pt>
                <c:pt idx="78">
                  <c:v>11.368473652643303</c:v>
                </c:pt>
                <c:pt idx="79">
                  <c:v>11.368473652643303</c:v>
                </c:pt>
                <c:pt idx="81">
                  <c:v>11.368473652643303</c:v>
                </c:pt>
                <c:pt idx="84">
                  <c:v>11.368473652643303</c:v>
                </c:pt>
                <c:pt idx="85">
                  <c:v>11.368473652643303</c:v>
                </c:pt>
                <c:pt idx="86">
                  <c:v>11.368473652643303</c:v>
                </c:pt>
                <c:pt idx="87">
                  <c:v>11.368473652643303</c:v>
                </c:pt>
                <c:pt idx="88">
                  <c:v>11.368473652643303</c:v>
                </c:pt>
                <c:pt idx="89">
                  <c:v>11.368473652643303</c:v>
                </c:pt>
                <c:pt idx="90">
                  <c:v>11.368473652643303</c:v>
                </c:pt>
                <c:pt idx="91">
                  <c:v>11.368473652643303</c:v>
                </c:pt>
                <c:pt idx="92">
                  <c:v>11.368473652643303</c:v>
                </c:pt>
                <c:pt idx="93">
                  <c:v>11.368473652643303</c:v>
                </c:pt>
                <c:pt idx="94">
                  <c:v>11.368473652643303</c:v>
                </c:pt>
                <c:pt idx="95">
                  <c:v>11.368473652643303</c:v>
                </c:pt>
                <c:pt idx="96">
                  <c:v>11.368473652643303</c:v>
                </c:pt>
                <c:pt idx="97">
                  <c:v>11.368473652643303</c:v>
                </c:pt>
                <c:pt idx="98">
                  <c:v>11.368473652643303</c:v>
                </c:pt>
                <c:pt idx="101">
                  <c:v>11.368473652643303</c:v>
                </c:pt>
                <c:pt idx="105">
                  <c:v>11.368473652643303</c:v>
                </c:pt>
                <c:pt idx="109">
                  <c:v>11.368473652643303</c:v>
                </c:pt>
                <c:pt idx="112">
                  <c:v>11.368473652643303</c:v>
                </c:pt>
                <c:pt idx="116">
                  <c:v>11.368473652643303</c:v>
                </c:pt>
                <c:pt idx="118">
                  <c:v>11.368473652643303</c:v>
                </c:pt>
                <c:pt idx="121">
                  <c:v>11.368473652643303</c:v>
                </c:pt>
                <c:pt idx="123">
                  <c:v>11.368473652643303</c:v>
                </c:pt>
                <c:pt idx="125">
                  <c:v>11.368473652643303</c:v>
                </c:pt>
                <c:pt idx="128">
                  <c:v>11.368473652643303</c:v>
                </c:pt>
                <c:pt idx="133">
                  <c:v>11.368473652643303</c:v>
                </c:pt>
                <c:pt idx="135">
                  <c:v>11.368473652643303</c:v>
                </c:pt>
                <c:pt idx="136">
                  <c:v>11.368473652643303</c:v>
                </c:pt>
                <c:pt idx="137">
                  <c:v>11.368473652643303</c:v>
                </c:pt>
                <c:pt idx="138">
                  <c:v>11.368473652643303</c:v>
                </c:pt>
                <c:pt idx="139">
                  <c:v>11.368473652643303</c:v>
                </c:pt>
                <c:pt idx="140">
                  <c:v>11.368473652643303</c:v>
                </c:pt>
                <c:pt idx="141">
                  <c:v>11.368473652643303</c:v>
                </c:pt>
                <c:pt idx="142">
                  <c:v>11.368473652643303</c:v>
                </c:pt>
                <c:pt idx="143">
                  <c:v>11.368473652643303</c:v>
                </c:pt>
                <c:pt idx="144">
                  <c:v>11.368473652643303</c:v>
                </c:pt>
                <c:pt idx="145">
                  <c:v>11.368473652643303</c:v>
                </c:pt>
                <c:pt idx="146">
                  <c:v>11.368473652643303</c:v>
                </c:pt>
                <c:pt idx="147">
                  <c:v>11.368473652643303</c:v>
                </c:pt>
                <c:pt idx="148">
                  <c:v>11.368473652643303</c:v>
                </c:pt>
                <c:pt idx="149">
                  <c:v>11.368473652643303</c:v>
                </c:pt>
                <c:pt idx="150">
                  <c:v>11.368473652643303</c:v>
                </c:pt>
                <c:pt idx="151">
                  <c:v>11.368473652643303</c:v>
                </c:pt>
                <c:pt idx="152">
                  <c:v>11.368473652643303</c:v>
                </c:pt>
                <c:pt idx="153">
                  <c:v>11.368473652643303</c:v>
                </c:pt>
                <c:pt idx="154">
                  <c:v>11.368473652643303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D2-49EA-BAE8-4B89E59758F0}"/>
            </c:ext>
          </c:extLst>
        </c:ser>
        <c:ser>
          <c:idx val="0"/>
          <c:order val="2"/>
          <c:tx>
            <c:strRef>
              <c:f>'ANN AVG PRECIP SPR PUMP'!$AR$3</c:f>
              <c:strCache>
                <c:ptCount val="1"/>
                <c:pt idx="0">
                  <c:v>SPRING FLOW - CFS</c:v>
                </c:pt>
              </c:strCache>
            </c:strRef>
          </c:tx>
          <c:spPr>
            <a:solidFill>
              <a:srgbClr val="0070C0"/>
            </a:solidFill>
            <a:ln w="38100">
              <a:solidFill>
                <a:srgbClr val="0070C0"/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trendline>
            <c:spPr>
              <a:ln w="31750">
                <a:solidFill>
                  <a:srgbClr val="0070C0"/>
                </a:solidFill>
              </a:ln>
            </c:spPr>
            <c:trendlineType val="poly"/>
            <c:order val="3"/>
            <c:dispRSqr val="0"/>
            <c:dispEq val="0"/>
          </c:trendline>
          <c:cat>
            <c:numRef>
              <c:f>'ANN AVG PRECIP SPR PUMP'!$AO$4:$AO$158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 SPR PUMP'!$AR$4:$AR$158</c:f>
              <c:numCache>
                <c:formatCode>General</c:formatCode>
                <c:ptCount val="155"/>
                <c:pt idx="25" formatCode="0.00">
                  <c:v>1.54</c:v>
                </c:pt>
                <c:pt idx="51" formatCode="0.00">
                  <c:v>2.0051999999999999</c:v>
                </c:pt>
                <c:pt idx="80" formatCode="0.00">
                  <c:v>2.3393999999999999</c:v>
                </c:pt>
                <c:pt idx="82" formatCode="0.00">
                  <c:v>2.1166</c:v>
                </c:pt>
                <c:pt idx="83" formatCode="0.00">
                  <c:v>2.04976</c:v>
                </c:pt>
                <c:pt idx="99" formatCode="0.00">
                  <c:v>0.57036799999999999</c:v>
                </c:pt>
                <c:pt idx="100" formatCode="0.00">
                  <c:v>6.6839999999999997E-2</c:v>
                </c:pt>
                <c:pt idx="102" formatCode="0.00">
                  <c:v>0.28964000000000001</c:v>
                </c:pt>
                <c:pt idx="103" formatCode="0.00">
                  <c:v>0.42899999999999999</c:v>
                </c:pt>
                <c:pt idx="104" formatCode="0.00">
                  <c:v>0.76900000000000002</c:v>
                </c:pt>
                <c:pt idx="106" formatCode="0.00">
                  <c:v>2.39</c:v>
                </c:pt>
                <c:pt idx="107" formatCode="0.00">
                  <c:v>2.82</c:v>
                </c:pt>
                <c:pt idx="108" formatCode="0.00">
                  <c:v>2.83</c:v>
                </c:pt>
                <c:pt idx="110" formatCode="0.00">
                  <c:v>4.1500000000000004</c:v>
                </c:pt>
                <c:pt idx="111" formatCode="0.00">
                  <c:v>3.02</c:v>
                </c:pt>
                <c:pt idx="113" formatCode="0.00">
                  <c:v>3.29</c:v>
                </c:pt>
                <c:pt idx="114" formatCode="0.00">
                  <c:v>3.3</c:v>
                </c:pt>
                <c:pt idx="115" formatCode="0.00">
                  <c:v>2.4900000000000002</c:v>
                </c:pt>
                <c:pt idx="117" formatCode="0.00">
                  <c:v>2.23</c:v>
                </c:pt>
                <c:pt idx="119" formatCode="0.000">
                  <c:v>1.82</c:v>
                </c:pt>
                <c:pt idx="120" formatCode="0.000">
                  <c:v>0.71299999999999997</c:v>
                </c:pt>
                <c:pt idx="122" formatCode="0.000">
                  <c:v>0.62</c:v>
                </c:pt>
                <c:pt idx="124" formatCode="0.000">
                  <c:v>0.48</c:v>
                </c:pt>
                <c:pt idx="126" formatCode="0.000">
                  <c:v>0.56999999999999995</c:v>
                </c:pt>
                <c:pt idx="127" formatCode="0.000">
                  <c:v>0.12</c:v>
                </c:pt>
                <c:pt idx="129" formatCode="0.000">
                  <c:v>0.88</c:v>
                </c:pt>
                <c:pt idx="130" formatCode="0.000">
                  <c:v>0.3</c:v>
                </c:pt>
                <c:pt idx="131" formatCode="0.000">
                  <c:v>0.02</c:v>
                </c:pt>
                <c:pt idx="132" formatCode="0.000">
                  <c:v>0.03</c:v>
                </c:pt>
                <c:pt idx="134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D2-49EA-BAE8-4B89E597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51904"/>
        <c:axId val="47053440"/>
      </c:barChart>
      <c:barChart>
        <c:barDir val="col"/>
        <c:grouping val="clustered"/>
        <c:varyColors val="0"/>
        <c:ser>
          <c:idx val="2"/>
          <c:order val="3"/>
          <c:tx>
            <c:strRef>
              <c:f>'ANN AVG PRECIP SPR PUMP'!$AS$3</c:f>
              <c:strCache>
                <c:ptCount val="1"/>
                <c:pt idx="0">
                  <c:v>TOTAL PUMPAGE - AFA X 1000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</a:ln>
          </c:spPr>
          <c:invertIfNegative val="0"/>
          <c:trendline>
            <c:spPr>
              <a:ln w="38100">
                <a:solidFill>
                  <a:srgbClr val="FF0000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'ANN AVG PRECIP SPR PUMP'!$AO$4:$AO$158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 SPR PUMP'!$AS$4:$AS$158</c:f>
              <c:numCache>
                <c:formatCode>_(* #,##0_);_(* \(#,##0\);_(* "-"??_);_(@_)</c:formatCode>
                <c:ptCount val="155"/>
                <c:pt idx="64" formatCode="_(* #,##0.00_);_(* \(#,##0.00\);_(* &quot;-&quot;??_);_(@_)">
                  <c:v>0.3</c:v>
                </c:pt>
                <c:pt idx="65" formatCode="_(* #,##0.00_);_(* \(#,##0.00\);_(* &quot;-&quot;??_);_(@_)">
                  <c:v>0.6</c:v>
                </c:pt>
                <c:pt idx="66" formatCode="_(* #,##0.00_);_(* \(#,##0.00\);_(* &quot;-&quot;??_);_(@_)">
                  <c:v>0.8</c:v>
                </c:pt>
                <c:pt idx="67" formatCode="_(* #,##0.00_);_(* \(#,##0.00\);_(* &quot;-&quot;??_);_(@_)">
                  <c:v>0.8</c:v>
                </c:pt>
                <c:pt idx="68" formatCode="_(* #,##0.00_);_(* \(#,##0.00\);_(* &quot;-&quot;??_);_(@_)">
                  <c:v>0.8</c:v>
                </c:pt>
                <c:pt idx="69" formatCode="_(* #,##0.00_);_(* \(#,##0.00\);_(* &quot;-&quot;??_);_(@_)">
                  <c:v>1</c:v>
                </c:pt>
                <c:pt idx="70" formatCode="_(* #,##0.00_);_(* \(#,##0.00\);_(* &quot;-&quot;??_);_(@_)">
                  <c:v>1</c:v>
                </c:pt>
                <c:pt idx="71" formatCode="_(* #,##0.00_);_(* \(#,##0.00\);_(* &quot;-&quot;??_);_(@_)">
                  <c:v>1.18</c:v>
                </c:pt>
                <c:pt idx="72" formatCode="_(* #,##0.00_);_(* \(#,##0.00\);_(* &quot;-&quot;??_);_(@_)">
                  <c:v>1.8540000000000001</c:v>
                </c:pt>
                <c:pt idx="73" formatCode="_(* #,##0.00_);_(* \(#,##0.00\);_(* &quot;-&quot;??_);_(@_)">
                  <c:v>1.8</c:v>
                </c:pt>
                <c:pt idx="74" formatCode="_(* #,##0.00_);_(* \(#,##0.00\);_(* &quot;-&quot;??_);_(@_)">
                  <c:v>2.4</c:v>
                </c:pt>
                <c:pt idx="75" formatCode="_(* #,##0.00_);_(* \(#,##0.00\);_(* &quot;-&quot;??_);_(@_)">
                  <c:v>6.1</c:v>
                </c:pt>
                <c:pt idx="76" formatCode="_(* #,##0.00_);_(* \(#,##0.00\);_(* &quot;-&quot;??_);_(@_)">
                  <c:v>11</c:v>
                </c:pt>
                <c:pt idx="77" formatCode="_(* #,##0.00_);_(* \(#,##0.00\);_(* &quot;-&quot;??_);_(@_)">
                  <c:v>9.6999999999999993</c:v>
                </c:pt>
                <c:pt idx="78" formatCode="_(* #,##0.00_);_(* \(#,##0.00\);_(* &quot;-&quot;??_);_(@_)">
                  <c:v>12</c:v>
                </c:pt>
                <c:pt idx="79" formatCode="_(* #,##0.00_);_(* \(#,##0.00\);_(* &quot;-&quot;??_);_(@_)">
                  <c:v>19.3</c:v>
                </c:pt>
                <c:pt idx="81" formatCode="_(* #,##0.00_);_(* \(#,##0.00\);_(* &quot;-&quot;??_);_(@_)">
                  <c:v>22.4</c:v>
                </c:pt>
                <c:pt idx="84" formatCode="_(* #,##0.00_);_(* \(#,##0.00\);_(* &quot;-&quot;??_);_(@_)">
                  <c:v>19.36</c:v>
                </c:pt>
                <c:pt idx="85" formatCode="_(* #,##0.00_);_(* \(#,##0.00\);_(* &quot;-&quot;??_);_(@_)">
                  <c:v>18.16</c:v>
                </c:pt>
                <c:pt idx="86" formatCode="_(* #,##0.00_);_(* \(#,##0.00\);_(* &quot;-&quot;??_);_(@_)">
                  <c:v>22.9</c:v>
                </c:pt>
                <c:pt idx="92" formatCode="_(* #,##0.00_);_(* \(#,##0.00\);_(* &quot;-&quot;??_);_(@_)">
                  <c:v>53.387999999999998</c:v>
                </c:pt>
                <c:pt idx="93" formatCode="_(* #,##0.00_);_(* \(#,##0.00\);_(* &quot;-&quot;??_);_(@_)">
                  <c:v>56.151000000000003</c:v>
                </c:pt>
                <c:pt idx="94" formatCode="_(* #,##0.00_);_(* \(#,##0.00\);_(* &quot;-&quot;??_);_(@_)">
                  <c:v>52.956000000000003</c:v>
                </c:pt>
                <c:pt idx="95" formatCode="_(* #,##0.00_);_(* \(#,##0.00\);_(* &quot;-&quot;??_);_(@_)">
                  <c:v>59.76</c:v>
                </c:pt>
                <c:pt idx="96" formatCode="_(* #,##0.00_);_(* \(#,##0.00\);_(* &quot;-&quot;??_);_(@_)">
                  <c:v>61.838999999999999</c:v>
                </c:pt>
                <c:pt idx="97" formatCode="_(* #,##0.00_);_(* \(#,##0.00\);_(* &quot;-&quot;??_);_(@_)">
                  <c:v>64.034999999999997</c:v>
                </c:pt>
                <c:pt idx="98" formatCode="_(* #,##0.00_);_(* \(#,##0.00\);_(* &quot;-&quot;??_);_(@_)">
                  <c:v>71.745000000000005</c:v>
                </c:pt>
                <c:pt idx="101" formatCode="_(* #,##0.00_);_(* \(#,##0.00\);_(* &quot;-&quot;??_);_(@_)">
                  <c:v>73.335999999999999</c:v>
                </c:pt>
                <c:pt idx="105" formatCode="_(* #,##0.00_);_(* \(#,##0.00\);_(* &quot;-&quot;??_);_(@_)">
                  <c:v>71.856999999999999</c:v>
                </c:pt>
                <c:pt idx="109" formatCode="_(* #,##0.00_);_(* \(#,##0.00\);_(* &quot;-&quot;??_);_(@_)">
                  <c:v>78.73</c:v>
                </c:pt>
                <c:pt idx="112" formatCode="_(* #,##0.00_);_(* \(#,##0.00\);_(* &quot;-&quot;??_);_(@_)">
                  <c:v>77.847999999999999</c:v>
                </c:pt>
                <c:pt idx="116" formatCode="_(* #,##0.00_);_(* \(#,##0.00\);_(* &quot;-&quot;??_);_(@_)">
                  <c:v>58.883000000000003</c:v>
                </c:pt>
                <c:pt idx="118" formatCode="_(* #,##0.00_);_(* \(#,##0.00\);_(* &quot;-&quot;??_);_(@_)">
                  <c:v>66.028000000000006</c:v>
                </c:pt>
                <c:pt idx="121" formatCode="_(* #,##0.00_);_(* \(#,##0.00\);_(* &quot;-&quot;??_);_(@_)">
                  <c:v>63.356000000000002</c:v>
                </c:pt>
                <c:pt idx="123" formatCode="_(* #,##0.00_);_(* \(#,##0.00\);_(* &quot;-&quot;??_);_(@_)">
                  <c:v>66.733999999999995</c:v>
                </c:pt>
                <c:pt idx="125" formatCode="_(* #,##0.00_);_(* \(#,##0.00\);_(* &quot;-&quot;??_);_(@_)">
                  <c:v>64.209999999999994</c:v>
                </c:pt>
                <c:pt idx="133" formatCode="_(* #,##0.00_);_(* \(#,##0.00\);_(* &quot;-&quot;??_);_(@_)">
                  <c:v>58.585000000000001</c:v>
                </c:pt>
                <c:pt idx="135" formatCode="_(* #,##0.00_);_(* \(#,##0.00\);_(* &quot;-&quot;??_);_(@_)">
                  <c:v>60.478000000000002</c:v>
                </c:pt>
                <c:pt idx="136" formatCode="_(* #,##0.00_);_(* \(#,##0.00\);_(* &quot;-&quot;??_);_(@_)">
                  <c:v>60.883000000000003</c:v>
                </c:pt>
                <c:pt idx="137" formatCode="_(* #,##0.00_);_(* \(#,##0.00\);_(* &quot;-&quot;??_);_(@_)">
                  <c:v>60.883000000000003</c:v>
                </c:pt>
                <c:pt idx="138" formatCode="_(* #,##0.00_);_(* \(#,##0.00\);_(* &quot;-&quot;??_);_(@_)">
                  <c:v>57.779000000000003</c:v>
                </c:pt>
                <c:pt idx="139" formatCode="_(* #,##0.00_);_(* \(#,##0.00\);_(* &quot;-&quot;??_);_(@_)">
                  <c:v>55.14</c:v>
                </c:pt>
                <c:pt idx="140" formatCode="_(* #,##0.00_);_(* \(#,##0.00\);_(* &quot;-&quot;??_);_(@_)">
                  <c:v>60.984999999999999</c:v>
                </c:pt>
                <c:pt idx="141" formatCode="_(* #,##0.00_);_(* \(#,##0.00\);_(* &quot;-&quot;??_);_(@_)">
                  <c:v>68.882999999999996</c:v>
                </c:pt>
                <c:pt idx="142" formatCode="_(* #,##0.00_);_(* \(#,##0.00\);_(* &quot;-&quot;??_);_(@_)">
                  <c:v>70.600999999999999</c:v>
                </c:pt>
                <c:pt idx="144" formatCode="_(* #,##0.00_);_(* \(#,##0.00\);_(* &quot;-&quot;??_);_(@_)">
                  <c:v>60.9</c:v>
                </c:pt>
                <c:pt idx="145" formatCode="_(* #,##0.00_);_(* \(#,##0.00\);_(* &quot;-&quot;??_);_(@_)">
                  <c:v>60.9</c:v>
                </c:pt>
                <c:pt idx="146" formatCode="_(* #,##0.00_);_(* \(#,##0.00\);_(* &quot;-&quot;??_);_(@_)">
                  <c:v>65.686999999999998</c:v>
                </c:pt>
                <c:pt idx="147" formatCode="_(* #,##0.00_);_(* \(#,##0.00\);_(* &quot;-&quot;??_);_(@_)">
                  <c:v>65.686999999999998</c:v>
                </c:pt>
                <c:pt idx="148" formatCode="_(* #,##0.00_);_(* \(#,##0.00\);_(* &quot;-&quot;??_);_(@_)">
                  <c:v>96.609800000000007</c:v>
                </c:pt>
                <c:pt idx="149" formatCode="_(* #,##0.00_);_(* \(#,##0.00\);_(* &quot;-&quot;??_);_(@_)">
                  <c:v>95.738</c:v>
                </c:pt>
                <c:pt idx="150" formatCode="_(* #,##0.00_);_(* \(#,##0.00\);_(* &quot;-&quot;??_);_(@_)">
                  <c:v>96.602999999999994</c:v>
                </c:pt>
                <c:pt idx="151" formatCode="_(* #,##0.00_);_(* \(#,##0.00\);_(* &quot;-&quot;??_);_(@_)">
                  <c:v>97.539000000000001</c:v>
                </c:pt>
                <c:pt idx="152" formatCode="_(* #,##0.00_);_(* \(#,##0.00\);_(* &quot;-&quot;??_);_(@_)">
                  <c:v>97.536000000000001</c:v>
                </c:pt>
                <c:pt idx="153" formatCode="_(* #,##0.00_);_(* \(#,##0.00\);_(* &quot;-&quot;??_);_(@_)">
                  <c:v>96.790999999999997</c:v>
                </c:pt>
                <c:pt idx="154" formatCode="_(* #,##0.00_);_(* \(#,##0.00\);_(* &quot;-&quot;??_);_(@_)">
                  <c:v>65.686999999999998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D2-49EA-BAE8-4B89E597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14976"/>
        <c:axId val="45613440"/>
      </c:barChart>
      <c:catAx>
        <c:axId val="47051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705344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7053440"/>
        <c:scaling>
          <c:orientation val="minMax"/>
          <c:max val="25"/>
          <c:min val="0"/>
        </c:scaling>
        <c:delete val="0"/>
        <c:axPos val="l"/>
        <c:majorGridlines/>
        <c:minorGridlines/>
        <c:numFmt formatCode="0.0" sourceLinked="1"/>
        <c:majorTickMark val="out"/>
        <c:minorTickMark val="none"/>
        <c:tickLblPos val="nextTo"/>
        <c:crossAx val="47051904"/>
        <c:crosses val="autoZero"/>
        <c:crossBetween val="between"/>
        <c:majorUnit val="5"/>
        <c:minorUnit val="1"/>
      </c:valAx>
      <c:valAx>
        <c:axId val="45613440"/>
        <c:scaling>
          <c:orientation val="minMax"/>
          <c:max val="100"/>
          <c:min val="0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45614976"/>
        <c:crosses val="max"/>
        <c:crossBetween val="between"/>
      </c:valAx>
      <c:catAx>
        <c:axId val="45614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134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4.7438006816312134E-2"/>
          <c:w val="0.99279532920833824"/>
          <c:h val="8.761011985003192E-2"/>
        </c:manualLayout>
      </c:layout>
      <c:overlay val="0"/>
    </c:legend>
    <c:plotVisOnly val="1"/>
    <c:dispBlanksAs val="gap"/>
    <c:showDLblsOverMax val="0"/>
  </c:chart>
  <c:printSettings>
    <c:headerFooter/>
    <c:pageMargins b="0.3" l="0.3" r="0.3" t="0.3" header="0" footer="0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52278922802672E-2"/>
          <c:y val="0.13943990100447276"/>
          <c:w val="0.80630067453970766"/>
          <c:h val="0.769233268580672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'ANN AVG PRECIP SPR'!$AP$3</c:f>
              <c:strCache>
                <c:ptCount val="1"/>
                <c:pt idx="0">
                  <c:v>ANNUAL PRECIPITATION -INCHES</c:v>
                </c:pt>
              </c:strCache>
            </c:strRef>
          </c:tx>
          <c:spPr>
            <a:solidFill>
              <a:srgbClr val="7030A0"/>
            </a:solidFill>
            <a:ln w="38100">
              <a:solidFill>
                <a:srgbClr val="7030A0"/>
              </a:solidFill>
            </a:ln>
            <a:effectLst>
              <a:innerShdw blurRad="114300">
                <a:srgbClr val="FF0000"/>
              </a:innerShdw>
            </a:effectLst>
          </c:spPr>
          <c:invertIfNegative val="0"/>
          <c:trendline>
            <c:spPr>
              <a:ln w="31750">
                <a:solidFill>
                  <a:srgbClr val="7030A0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'ANN AVG PRECIP SPR'!$AO$4:$AO$158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 SPR'!$AP$4:$AP$158</c:f>
              <c:numCache>
                <c:formatCode>0.0</c:formatCode>
                <c:ptCount val="155"/>
                <c:pt idx="1">
                  <c:v>10.101818181818182</c:v>
                </c:pt>
                <c:pt idx="2">
                  <c:v>22.276363636363637</c:v>
                </c:pt>
                <c:pt idx="14">
                  <c:v>13.74</c:v>
                </c:pt>
                <c:pt idx="15">
                  <c:v>5.05</c:v>
                </c:pt>
                <c:pt idx="16">
                  <c:v>9.8099999999999987</c:v>
                </c:pt>
                <c:pt idx="17">
                  <c:v>14.15</c:v>
                </c:pt>
                <c:pt idx="18">
                  <c:v>14.292000000000002</c:v>
                </c:pt>
                <c:pt idx="19">
                  <c:v>20.64</c:v>
                </c:pt>
                <c:pt idx="20">
                  <c:v>13.999999999999995</c:v>
                </c:pt>
                <c:pt idx="21">
                  <c:v>12.459999999999999</c:v>
                </c:pt>
                <c:pt idx="22">
                  <c:v>9.4600000000000009</c:v>
                </c:pt>
                <c:pt idx="23">
                  <c:v>11.35</c:v>
                </c:pt>
                <c:pt idx="24">
                  <c:v>19.020000000000003</c:v>
                </c:pt>
                <c:pt idx="26">
                  <c:v>15.180000000000001</c:v>
                </c:pt>
                <c:pt idx="27">
                  <c:v>15.01</c:v>
                </c:pt>
                <c:pt idx="28">
                  <c:v>10.71</c:v>
                </c:pt>
                <c:pt idx="29">
                  <c:v>17.454545454545453</c:v>
                </c:pt>
                <c:pt idx="30">
                  <c:v>13.404000000000002</c:v>
                </c:pt>
                <c:pt idx="31">
                  <c:v>16.29</c:v>
                </c:pt>
                <c:pt idx="35">
                  <c:v>12.01</c:v>
                </c:pt>
                <c:pt idx="37">
                  <c:v>7.05</c:v>
                </c:pt>
                <c:pt idx="38">
                  <c:v>9.48</c:v>
                </c:pt>
                <c:pt idx="39">
                  <c:v>6.84</c:v>
                </c:pt>
                <c:pt idx="41">
                  <c:v>6.129999999999999</c:v>
                </c:pt>
                <c:pt idx="42">
                  <c:v>7.7100000000000009</c:v>
                </c:pt>
                <c:pt idx="53">
                  <c:v>13.61</c:v>
                </c:pt>
                <c:pt idx="54">
                  <c:v>12.089999999999998</c:v>
                </c:pt>
                <c:pt idx="55">
                  <c:v>23.86</c:v>
                </c:pt>
                <c:pt idx="56">
                  <c:v>10.72</c:v>
                </c:pt>
                <c:pt idx="67">
                  <c:v>7.36</c:v>
                </c:pt>
                <c:pt idx="68">
                  <c:v>9.09</c:v>
                </c:pt>
                <c:pt idx="69">
                  <c:v>10.02</c:v>
                </c:pt>
                <c:pt idx="70">
                  <c:v>6.330000000000001</c:v>
                </c:pt>
                <c:pt idx="71">
                  <c:v>14.540000000000001</c:v>
                </c:pt>
                <c:pt idx="72">
                  <c:v>6.830000000000001</c:v>
                </c:pt>
                <c:pt idx="73">
                  <c:v>7.669999999999999</c:v>
                </c:pt>
                <c:pt idx="79">
                  <c:v>15.25</c:v>
                </c:pt>
                <c:pt idx="81">
                  <c:v>7.91</c:v>
                </c:pt>
                <c:pt idx="84">
                  <c:v>16.66</c:v>
                </c:pt>
                <c:pt idx="85">
                  <c:v>14.669999999999996</c:v>
                </c:pt>
                <c:pt idx="86">
                  <c:v>17.089999999999996</c:v>
                </c:pt>
                <c:pt idx="87">
                  <c:v>13.040000000000001</c:v>
                </c:pt>
                <c:pt idx="88">
                  <c:v>16.05</c:v>
                </c:pt>
                <c:pt idx="89">
                  <c:v>9</c:v>
                </c:pt>
                <c:pt idx="90">
                  <c:v>13.959999999999999</c:v>
                </c:pt>
                <c:pt idx="91">
                  <c:v>7.7799999999999985</c:v>
                </c:pt>
                <c:pt idx="92">
                  <c:v>18.3</c:v>
                </c:pt>
                <c:pt idx="93">
                  <c:v>12.729999999999999</c:v>
                </c:pt>
                <c:pt idx="94">
                  <c:v>13.83</c:v>
                </c:pt>
                <c:pt idx="95">
                  <c:v>15.88</c:v>
                </c:pt>
                <c:pt idx="96">
                  <c:v>9.7399999999999984</c:v>
                </c:pt>
                <c:pt idx="97">
                  <c:v>15.479999999999997</c:v>
                </c:pt>
                <c:pt idx="98">
                  <c:v>9.4999999999999982</c:v>
                </c:pt>
                <c:pt idx="101">
                  <c:v>17.66</c:v>
                </c:pt>
                <c:pt idx="105">
                  <c:v>22.919999999999998</c:v>
                </c:pt>
                <c:pt idx="109">
                  <c:v>16.86</c:v>
                </c:pt>
                <c:pt idx="116">
                  <c:v>8.2900000000000009</c:v>
                </c:pt>
                <c:pt idx="118">
                  <c:v>16.360000000000003</c:v>
                </c:pt>
                <c:pt idx="121">
                  <c:v>9.5127272727272736</c:v>
                </c:pt>
                <c:pt idx="123">
                  <c:v>8.6519999999999992</c:v>
                </c:pt>
                <c:pt idx="125">
                  <c:v>9.5018181818181819</c:v>
                </c:pt>
                <c:pt idx="128">
                  <c:v>9.64</c:v>
                </c:pt>
                <c:pt idx="133">
                  <c:v>8.48</c:v>
                </c:pt>
                <c:pt idx="135">
                  <c:v>8.4099999999999984</c:v>
                </c:pt>
                <c:pt idx="136">
                  <c:v>11.42</c:v>
                </c:pt>
                <c:pt idx="137">
                  <c:v>12.21</c:v>
                </c:pt>
                <c:pt idx="138">
                  <c:v>10.3</c:v>
                </c:pt>
                <c:pt idx="139">
                  <c:v>11.439999999999998</c:v>
                </c:pt>
                <c:pt idx="140">
                  <c:v>12.110000000000001</c:v>
                </c:pt>
                <c:pt idx="141">
                  <c:v>7.6000000000000005</c:v>
                </c:pt>
                <c:pt idx="142">
                  <c:v>8.9599999999999991</c:v>
                </c:pt>
                <c:pt idx="143">
                  <c:v>10.86</c:v>
                </c:pt>
                <c:pt idx="144">
                  <c:v>8.27</c:v>
                </c:pt>
                <c:pt idx="145">
                  <c:v>12.12</c:v>
                </c:pt>
                <c:pt idx="146">
                  <c:v>13.040000000000001</c:v>
                </c:pt>
                <c:pt idx="147">
                  <c:v>14.203636363636365</c:v>
                </c:pt>
                <c:pt idx="148">
                  <c:v>8.3236363636363642</c:v>
                </c:pt>
                <c:pt idx="149">
                  <c:v>12.46</c:v>
                </c:pt>
                <c:pt idx="150">
                  <c:v>5.64</c:v>
                </c:pt>
                <c:pt idx="151">
                  <c:v>11.780000000000001</c:v>
                </c:pt>
                <c:pt idx="152">
                  <c:v>13.059999999999997</c:v>
                </c:pt>
                <c:pt idx="153">
                  <c:v>11.200000000000003</c:v>
                </c:pt>
                <c:pt idx="154">
                  <c:v>11.270000000000003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2-4A5F-8F7A-69886CC8C3FE}"/>
            </c:ext>
          </c:extLst>
        </c:ser>
        <c:ser>
          <c:idx val="3"/>
          <c:order val="1"/>
          <c:tx>
            <c:strRef>
              <c:f>'ANN AVG PRECIP SPR'!$AQ$3</c:f>
              <c:strCache>
                <c:ptCount val="1"/>
                <c:pt idx="0">
                  <c:v>AVERAGE PRECIPITATION - 11.4 INCHES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trendline>
            <c:spPr>
              <a:ln w="38100">
                <a:solidFill>
                  <a:schemeClr val="tx1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'ANN AVG PRECIP SPR'!$AO$4:$AO$158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 SPR'!$AQ$4:$AQ$158</c:f>
              <c:numCache>
                <c:formatCode>0.0</c:formatCode>
                <c:ptCount val="155"/>
                <c:pt idx="0">
                  <c:v>11.4</c:v>
                </c:pt>
                <c:pt idx="1">
                  <c:v>11.368473652643303</c:v>
                </c:pt>
                <c:pt idx="2">
                  <c:v>11.368473652643303</c:v>
                </c:pt>
                <c:pt idx="3">
                  <c:v>11.368473652643303</c:v>
                </c:pt>
                <c:pt idx="4">
                  <c:v>11.368473652643303</c:v>
                </c:pt>
                <c:pt idx="5">
                  <c:v>11.368473652643303</c:v>
                </c:pt>
                <c:pt idx="6">
                  <c:v>11.368473652643303</c:v>
                </c:pt>
                <c:pt idx="7">
                  <c:v>11.368473652643303</c:v>
                </c:pt>
                <c:pt idx="8">
                  <c:v>11.368473652643303</c:v>
                </c:pt>
                <c:pt idx="9">
                  <c:v>11.368473652643303</c:v>
                </c:pt>
                <c:pt idx="10">
                  <c:v>11.368473652643303</c:v>
                </c:pt>
                <c:pt idx="11">
                  <c:v>11.368473652643303</c:v>
                </c:pt>
                <c:pt idx="12">
                  <c:v>11.368473652643303</c:v>
                </c:pt>
                <c:pt idx="13">
                  <c:v>11.368473652643303</c:v>
                </c:pt>
                <c:pt idx="14">
                  <c:v>11.368473652643303</c:v>
                </c:pt>
                <c:pt idx="15">
                  <c:v>11.368473652643303</c:v>
                </c:pt>
                <c:pt idx="16">
                  <c:v>11.368473652643303</c:v>
                </c:pt>
                <c:pt idx="17">
                  <c:v>11.368473652643303</c:v>
                </c:pt>
                <c:pt idx="18">
                  <c:v>11.368473652643303</c:v>
                </c:pt>
                <c:pt idx="19">
                  <c:v>11.368473652643303</c:v>
                </c:pt>
                <c:pt idx="20">
                  <c:v>11.368473652643303</c:v>
                </c:pt>
                <c:pt idx="21">
                  <c:v>11.368473652643303</c:v>
                </c:pt>
                <c:pt idx="22">
                  <c:v>11.368473652643303</c:v>
                </c:pt>
                <c:pt idx="23">
                  <c:v>11.368473652643303</c:v>
                </c:pt>
                <c:pt idx="24">
                  <c:v>11.368473652643303</c:v>
                </c:pt>
                <c:pt idx="26">
                  <c:v>11.368473652643303</c:v>
                </c:pt>
                <c:pt idx="27">
                  <c:v>11.368473652643303</c:v>
                </c:pt>
                <c:pt idx="28">
                  <c:v>11.368473652643303</c:v>
                </c:pt>
                <c:pt idx="29">
                  <c:v>11.368473652643303</c:v>
                </c:pt>
                <c:pt idx="30">
                  <c:v>11.368473652643303</c:v>
                </c:pt>
                <c:pt idx="31">
                  <c:v>11.368473652643303</c:v>
                </c:pt>
                <c:pt idx="32">
                  <c:v>11.368473652643303</c:v>
                </c:pt>
                <c:pt idx="33">
                  <c:v>11.368473652643303</c:v>
                </c:pt>
                <c:pt idx="34">
                  <c:v>11.368473652643303</c:v>
                </c:pt>
                <c:pt idx="35">
                  <c:v>11.368473652643303</c:v>
                </c:pt>
                <c:pt idx="36">
                  <c:v>11.368473652643303</c:v>
                </c:pt>
                <c:pt idx="37">
                  <c:v>11.368473652643303</c:v>
                </c:pt>
                <c:pt idx="38">
                  <c:v>11.368473652643303</c:v>
                </c:pt>
                <c:pt idx="39">
                  <c:v>11.368473652643303</c:v>
                </c:pt>
                <c:pt idx="40">
                  <c:v>11.368473652643303</c:v>
                </c:pt>
                <c:pt idx="41">
                  <c:v>11.368473652643303</c:v>
                </c:pt>
                <c:pt idx="42">
                  <c:v>11.368473652643303</c:v>
                </c:pt>
                <c:pt idx="43">
                  <c:v>11.368473652643303</c:v>
                </c:pt>
                <c:pt idx="44">
                  <c:v>11.368473652643303</c:v>
                </c:pt>
                <c:pt idx="45">
                  <c:v>11.368473652643303</c:v>
                </c:pt>
                <c:pt idx="46">
                  <c:v>11.368473652643303</c:v>
                </c:pt>
                <c:pt idx="47">
                  <c:v>11.368473652643303</c:v>
                </c:pt>
                <c:pt idx="48">
                  <c:v>11.368473652643303</c:v>
                </c:pt>
                <c:pt idx="49">
                  <c:v>11.368473652643303</c:v>
                </c:pt>
                <c:pt idx="50">
                  <c:v>11.368473652643303</c:v>
                </c:pt>
                <c:pt idx="52">
                  <c:v>11.368473652643303</c:v>
                </c:pt>
                <c:pt idx="53">
                  <c:v>11.368473652643303</c:v>
                </c:pt>
                <c:pt idx="54">
                  <c:v>11.368473652643303</c:v>
                </c:pt>
                <c:pt idx="55">
                  <c:v>11.368473652643303</c:v>
                </c:pt>
                <c:pt idx="56">
                  <c:v>11.368473652643303</c:v>
                </c:pt>
                <c:pt idx="57">
                  <c:v>11.368473652643303</c:v>
                </c:pt>
                <c:pt idx="58">
                  <c:v>11.368473652643303</c:v>
                </c:pt>
                <c:pt idx="59">
                  <c:v>11.368473652643303</c:v>
                </c:pt>
                <c:pt idx="60">
                  <c:v>11.368473652643303</c:v>
                </c:pt>
                <c:pt idx="61">
                  <c:v>11.368473652643303</c:v>
                </c:pt>
                <c:pt idx="62">
                  <c:v>11.368473652643303</c:v>
                </c:pt>
                <c:pt idx="63">
                  <c:v>11.368473652643303</c:v>
                </c:pt>
                <c:pt idx="64">
                  <c:v>11.368473652643303</c:v>
                </c:pt>
                <c:pt idx="65">
                  <c:v>11.368473652643303</c:v>
                </c:pt>
                <c:pt idx="66">
                  <c:v>11.368473652643303</c:v>
                </c:pt>
                <c:pt idx="67">
                  <c:v>11.368473652643303</c:v>
                </c:pt>
                <c:pt idx="68">
                  <c:v>11.368473652643303</c:v>
                </c:pt>
                <c:pt idx="69">
                  <c:v>11.368473652643303</c:v>
                </c:pt>
                <c:pt idx="70">
                  <c:v>11.368473652643303</c:v>
                </c:pt>
                <c:pt idx="71">
                  <c:v>11.368473652643303</c:v>
                </c:pt>
                <c:pt idx="72">
                  <c:v>11.368473652643303</c:v>
                </c:pt>
                <c:pt idx="73">
                  <c:v>11.368473652643303</c:v>
                </c:pt>
                <c:pt idx="74">
                  <c:v>11.368473652643303</c:v>
                </c:pt>
                <c:pt idx="75">
                  <c:v>11.368473652643303</c:v>
                </c:pt>
                <c:pt idx="76">
                  <c:v>11.368473652643303</c:v>
                </c:pt>
                <c:pt idx="77">
                  <c:v>11.368473652643303</c:v>
                </c:pt>
                <c:pt idx="78">
                  <c:v>11.368473652643303</c:v>
                </c:pt>
                <c:pt idx="79">
                  <c:v>11.368473652643303</c:v>
                </c:pt>
                <c:pt idx="81">
                  <c:v>11.368473652643303</c:v>
                </c:pt>
                <c:pt idx="84">
                  <c:v>11.368473652643303</c:v>
                </c:pt>
                <c:pt idx="85">
                  <c:v>11.368473652643303</c:v>
                </c:pt>
                <c:pt idx="86">
                  <c:v>11.368473652643303</c:v>
                </c:pt>
                <c:pt idx="87">
                  <c:v>11.368473652643303</c:v>
                </c:pt>
                <c:pt idx="88">
                  <c:v>11.368473652643303</c:v>
                </c:pt>
                <c:pt idx="89">
                  <c:v>11.368473652643303</c:v>
                </c:pt>
                <c:pt idx="90">
                  <c:v>11.368473652643303</c:v>
                </c:pt>
                <c:pt idx="91">
                  <c:v>11.368473652643303</c:v>
                </c:pt>
                <c:pt idx="92">
                  <c:v>11.368473652643303</c:v>
                </c:pt>
                <c:pt idx="93">
                  <c:v>11.368473652643303</c:v>
                </c:pt>
                <c:pt idx="94">
                  <c:v>11.368473652643303</c:v>
                </c:pt>
                <c:pt idx="95">
                  <c:v>11.368473652643303</c:v>
                </c:pt>
                <c:pt idx="96">
                  <c:v>11.368473652643303</c:v>
                </c:pt>
                <c:pt idx="97">
                  <c:v>11.368473652643303</c:v>
                </c:pt>
                <c:pt idx="98">
                  <c:v>11.368473652643303</c:v>
                </c:pt>
                <c:pt idx="101">
                  <c:v>11.368473652643303</c:v>
                </c:pt>
                <c:pt idx="105">
                  <c:v>11.368473652643303</c:v>
                </c:pt>
                <c:pt idx="109">
                  <c:v>11.368473652643303</c:v>
                </c:pt>
                <c:pt idx="112">
                  <c:v>11.368473652643303</c:v>
                </c:pt>
                <c:pt idx="116">
                  <c:v>11.368473652643303</c:v>
                </c:pt>
                <c:pt idx="118">
                  <c:v>11.368473652643303</c:v>
                </c:pt>
                <c:pt idx="121">
                  <c:v>11.368473652643303</c:v>
                </c:pt>
                <c:pt idx="123">
                  <c:v>11.368473652643303</c:v>
                </c:pt>
                <c:pt idx="125">
                  <c:v>11.368473652643303</c:v>
                </c:pt>
                <c:pt idx="128">
                  <c:v>11.368473652643303</c:v>
                </c:pt>
                <c:pt idx="133">
                  <c:v>11.368473652643303</c:v>
                </c:pt>
                <c:pt idx="135">
                  <c:v>11.368473652643303</c:v>
                </c:pt>
                <c:pt idx="136">
                  <c:v>11.368473652643303</c:v>
                </c:pt>
                <c:pt idx="137">
                  <c:v>11.368473652643303</c:v>
                </c:pt>
                <c:pt idx="138">
                  <c:v>11.368473652643303</c:v>
                </c:pt>
                <c:pt idx="139">
                  <c:v>11.368473652643303</c:v>
                </c:pt>
                <c:pt idx="140">
                  <c:v>11.368473652643303</c:v>
                </c:pt>
                <c:pt idx="141">
                  <c:v>11.368473652643303</c:v>
                </c:pt>
                <c:pt idx="142">
                  <c:v>11.368473652643303</c:v>
                </c:pt>
                <c:pt idx="143">
                  <c:v>11.368473652643303</c:v>
                </c:pt>
                <c:pt idx="144">
                  <c:v>11.368473652643303</c:v>
                </c:pt>
                <c:pt idx="145">
                  <c:v>11.368473652643303</c:v>
                </c:pt>
                <c:pt idx="146">
                  <c:v>11.368473652643303</c:v>
                </c:pt>
                <c:pt idx="147">
                  <c:v>11.368473652643303</c:v>
                </c:pt>
                <c:pt idx="148">
                  <c:v>11.368473652643303</c:v>
                </c:pt>
                <c:pt idx="149">
                  <c:v>11.368473652643303</c:v>
                </c:pt>
                <c:pt idx="150">
                  <c:v>11.368473652643303</c:v>
                </c:pt>
                <c:pt idx="151">
                  <c:v>11.368473652643303</c:v>
                </c:pt>
                <c:pt idx="152">
                  <c:v>11.368473652643303</c:v>
                </c:pt>
                <c:pt idx="153">
                  <c:v>11.368473652643303</c:v>
                </c:pt>
                <c:pt idx="154">
                  <c:v>11.368473652643303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92-4A5F-8F7A-69886CC8C3FE}"/>
            </c:ext>
          </c:extLst>
        </c:ser>
        <c:ser>
          <c:idx val="0"/>
          <c:order val="2"/>
          <c:tx>
            <c:strRef>
              <c:f>'ANN AVG PRECIP SPR'!$AR$3</c:f>
              <c:strCache>
                <c:ptCount val="1"/>
                <c:pt idx="0">
                  <c:v>SPRING FLOW - CFS</c:v>
                </c:pt>
              </c:strCache>
            </c:strRef>
          </c:tx>
          <c:spPr>
            <a:solidFill>
              <a:srgbClr val="0070C0"/>
            </a:solidFill>
            <a:ln w="38100">
              <a:solidFill>
                <a:srgbClr val="0070C0"/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trendline>
            <c:spPr>
              <a:ln w="31750">
                <a:solidFill>
                  <a:srgbClr val="0070C0"/>
                </a:solidFill>
              </a:ln>
            </c:spPr>
            <c:trendlineType val="poly"/>
            <c:order val="3"/>
            <c:dispRSqr val="0"/>
            <c:dispEq val="0"/>
          </c:trendline>
          <c:cat>
            <c:numRef>
              <c:f>'ANN AVG PRECIP SPR'!$AO$4:$AO$158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 SPR'!$AR$4:$AR$158</c:f>
              <c:numCache>
                <c:formatCode>General</c:formatCode>
                <c:ptCount val="155"/>
                <c:pt idx="25" formatCode="0.00">
                  <c:v>1.54</c:v>
                </c:pt>
                <c:pt idx="51" formatCode="0.00">
                  <c:v>2.0051999999999999</c:v>
                </c:pt>
                <c:pt idx="80" formatCode="0.00">
                  <c:v>2.3393999999999999</c:v>
                </c:pt>
                <c:pt idx="82" formatCode="0.00">
                  <c:v>2.1166</c:v>
                </c:pt>
                <c:pt idx="83" formatCode="0.00">
                  <c:v>2.04976</c:v>
                </c:pt>
                <c:pt idx="99" formatCode="0.00">
                  <c:v>0.57036799999999999</c:v>
                </c:pt>
                <c:pt idx="100" formatCode="0.00">
                  <c:v>6.6839999999999997E-2</c:v>
                </c:pt>
                <c:pt idx="102" formatCode="0.00">
                  <c:v>0.28964000000000001</c:v>
                </c:pt>
                <c:pt idx="103" formatCode="0.00">
                  <c:v>0.42899999999999999</c:v>
                </c:pt>
                <c:pt idx="104" formatCode="0.00">
                  <c:v>0.76900000000000002</c:v>
                </c:pt>
                <c:pt idx="106" formatCode="0.00">
                  <c:v>2.39</c:v>
                </c:pt>
                <c:pt idx="107" formatCode="0.00">
                  <c:v>2.82</c:v>
                </c:pt>
                <c:pt idx="108" formatCode="0.00">
                  <c:v>2.83</c:v>
                </c:pt>
                <c:pt idx="110" formatCode="0.00">
                  <c:v>4.1500000000000004</c:v>
                </c:pt>
                <c:pt idx="111" formatCode="0.00">
                  <c:v>3.02</c:v>
                </c:pt>
                <c:pt idx="113" formatCode="0.00">
                  <c:v>3.29</c:v>
                </c:pt>
                <c:pt idx="114" formatCode="0.00">
                  <c:v>3.3</c:v>
                </c:pt>
                <c:pt idx="115" formatCode="0.00">
                  <c:v>2.4900000000000002</c:v>
                </c:pt>
                <c:pt idx="117" formatCode="0.00">
                  <c:v>2.23</c:v>
                </c:pt>
                <c:pt idx="119" formatCode="0.000">
                  <c:v>1.82</c:v>
                </c:pt>
                <c:pt idx="120" formatCode="0.000">
                  <c:v>0.71299999999999997</c:v>
                </c:pt>
                <c:pt idx="122" formatCode="0.000">
                  <c:v>0.62</c:v>
                </c:pt>
                <c:pt idx="124" formatCode="0.000">
                  <c:v>0.48</c:v>
                </c:pt>
                <c:pt idx="126" formatCode="0.000">
                  <c:v>0.56999999999999995</c:v>
                </c:pt>
                <c:pt idx="127" formatCode="0.000">
                  <c:v>0.12</c:v>
                </c:pt>
                <c:pt idx="129" formatCode="0.000">
                  <c:v>0.88</c:v>
                </c:pt>
                <c:pt idx="130" formatCode="0.000">
                  <c:v>0.3</c:v>
                </c:pt>
                <c:pt idx="131" formatCode="0.000">
                  <c:v>0.02</c:v>
                </c:pt>
                <c:pt idx="132" formatCode="0.000">
                  <c:v>0.03</c:v>
                </c:pt>
                <c:pt idx="134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92-4A5F-8F7A-69886CC8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99904"/>
        <c:axId val="47101440"/>
      </c:barChart>
      <c:catAx>
        <c:axId val="47099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710144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7101440"/>
        <c:scaling>
          <c:orientation val="minMax"/>
          <c:max val="25"/>
          <c:min val="0"/>
        </c:scaling>
        <c:delete val="0"/>
        <c:axPos val="l"/>
        <c:majorGridlines/>
        <c:minorGridlines/>
        <c:numFmt formatCode="0.0" sourceLinked="1"/>
        <c:majorTickMark val="out"/>
        <c:minorTickMark val="none"/>
        <c:tickLblPos val="nextTo"/>
        <c:crossAx val="47099904"/>
        <c:crosses val="autoZero"/>
        <c:crossBetween val="between"/>
        <c:majorUnit val="5"/>
        <c:minorUnit val="1"/>
      </c:valAx>
    </c:plotArea>
    <c:legend>
      <c:legendPos val="r"/>
      <c:layout>
        <c:manualLayout>
          <c:xMode val="edge"/>
          <c:yMode val="edge"/>
          <c:x val="0"/>
          <c:y val="3.7195103684910323E-2"/>
          <c:w val="0.99279532920833824"/>
          <c:h val="8.761011985003192E-2"/>
        </c:manualLayout>
      </c:layout>
      <c:overlay val="0"/>
    </c:legend>
    <c:plotVisOnly val="1"/>
    <c:dispBlanksAs val="gap"/>
    <c:showDLblsOverMax val="0"/>
  </c:chart>
  <c:printSettings>
    <c:headerFooter/>
    <c:pageMargins b="0.3" l="0.3" r="0.3" t="0.3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52278922802672E-2"/>
          <c:y val="0.13943990100447276"/>
          <c:w val="0.80630067453970766"/>
          <c:h val="0.769233268580672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'ANN AVG PRECIP'!$AP$3</c:f>
              <c:strCache>
                <c:ptCount val="1"/>
                <c:pt idx="0">
                  <c:v>ANNUAL PRECIPITATION -INCHES</c:v>
                </c:pt>
              </c:strCache>
            </c:strRef>
          </c:tx>
          <c:spPr>
            <a:solidFill>
              <a:srgbClr val="7030A0"/>
            </a:solidFill>
            <a:ln w="38100">
              <a:solidFill>
                <a:srgbClr val="7030A0"/>
              </a:solidFill>
            </a:ln>
            <a:effectLst>
              <a:innerShdw blurRad="114300">
                <a:srgbClr val="FF0000"/>
              </a:innerShdw>
            </a:effectLst>
          </c:spPr>
          <c:invertIfNegative val="0"/>
          <c:trendline>
            <c:spPr>
              <a:ln w="31750">
                <a:solidFill>
                  <a:srgbClr val="7030A0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'ANN AVG PRECIP'!$AO$4:$AO$158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PRECIP'!$AP$4:$AP$158</c:f>
              <c:numCache>
                <c:formatCode>0.0</c:formatCode>
                <c:ptCount val="155"/>
                <c:pt idx="1">
                  <c:v>10.101818181818182</c:v>
                </c:pt>
                <c:pt idx="2">
                  <c:v>22.276363636363637</c:v>
                </c:pt>
                <c:pt idx="14">
                  <c:v>13.74</c:v>
                </c:pt>
                <c:pt idx="15">
                  <c:v>5.05</c:v>
                </c:pt>
                <c:pt idx="16">
                  <c:v>9.8099999999999987</c:v>
                </c:pt>
                <c:pt idx="17">
                  <c:v>14.15</c:v>
                </c:pt>
                <c:pt idx="18">
                  <c:v>14.292000000000002</c:v>
                </c:pt>
                <c:pt idx="19">
                  <c:v>20.64</c:v>
                </c:pt>
                <c:pt idx="20">
                  <c:v>13.999999999999995</c:v>
                </c:pt>
                <c:pt idx="21">
                  <c:v>12.459999999999999</c:v>
                </c:pt>
                <c:pt idx="22">
                  <c:v>9.4600000000000009</c:v>
                </c:pt>
                <c:pt idx="23">
                  <c:v>11.35</c:v>
                </c:pt>
                <c:pt idx="24">
                  <c:v>19.020000000000003</c:v>
                </c:pt>
                <c:pt idx="26">
                  <c:v>15.180000000000001</c:v>
                </c:pt>
                <c:pt idx="27">
                  <c:v>15.01</c:v>
                </c:pt>
                <c:pt idx="28">
                  <c:v>10.71</c:v>
                </c:pt>
                <c:pt idx="29">
                  <c:v>17.454545454545453</c:v>
                </c:pt>
                <c:pt idx="30">
                  <c:v>13.404000000000002</c:v>
                </c:pt>
                <c:pt idx="31">
                  <c:v>16.29</c:v>
                </c:pt>
                <c:pt idx="35">
                  <c:v>12.01</c:v>
                </c:pt>
                <c:pt idx="37">
                  <c:v>7.05</c:v>
                </c:pt>
                <c:pt idx="38">
                  <c:v>9.48</c:v>
                </c:pt>
                <c:pt idx="39">
                  <c:v>6.84</c:v>
                </c:pt>
                <c:pt idx="41">
                  <c:v>6.129999999999999</c:v>
                </c:pt>
                <c:pt idx="42">
                  <c:v>7.7100000000000009</c:v>
                </c:pt>
                <c:pt idx="53">
                  <c:v>13.61</c:v>
                </c:pt>
                <c:pt idx="54">
                  <c:v>12.089999999999998</c:v>
                </c:pt>
                <c:pt idx="55">
                  <c:v>23.86</c:v>
                </c:pt>
                <c:pt idx="56">
                  <c:v>10.72</c:v>
                </c:pt>
                <c:pt idx="67">
                  <c:v>7.36</c:v>
                </c:pt>
                <c:pt idx="68">
                  <c:v>9.09</c:v>
                </c:pt>
                <c:pt idx="69">
                  <c:v>10.02</c:v>
                </c:pt>
                <c:pt idx="70">
                  <c:v>6.330000000000001</c:v>
                </c:pt>
                <c:pt idx="71">
                  <c:v>14.540000000000001</c:v>
                </c:pt>
                <c:pt idx="72">
                  <c:v>6.830000000000001</c:v>
                </c:pt>
                <c:pt idx="73">
                  <c:v>7.669999999999999</c:v>
                </c:pt>
                <c:pt idx="79">
                  <c:v>15.25</c:v>
                </c:pt>
                <c:pt idx="81">
                  <c:v>7.91</c:v>
                </c:pt>
                <c:pt idx="84">
                  <c:v>16.66</c:v>
                </c:pt>
                <c:pt idx="85">
                  <c:v>14.669999999999996</c:v>
                </c:pt>
                <c:pt idx="86">
                  <c:v>17.089999999999996</c:v>
                </c:pt>
                <c:pt idx="87">
                  <c:v>13.040000000000001</c:v>
                </c:pt>
                <c:pt idx="88">
                  <c:v>16.05</c:v>
                </c:pt>
                <c:pt idx="89">
                  <c:v>9</c:v>
                </c:pt>
                <c:pt idx="90">
                  <c:v>13.959999999999999</c:v>
                </c:pt>
                <c:pt idx="91">
                  <c:v>7.7799999999999985</c:v>
                </c:pt>
                <c:pt idx="92">
                  <c:v>18.3</c:v>
                </c:pt>
                <c:pt idx="93">
                  <c:v>12.729999999999999</c:v>
                </c:pt>
                <c:pt idx="94">
                  <c:v>13.83</c:v>
                </c:pt>
                <c:pt idx="95">
                  <c:v>15.88</c:v>
                </c:pt>
                <c:pt idx="96">
                  <c:v>9.7399999999999984</c:v>
                </c:pt>
                <c:pt idx="97">
                  <c:v>15.479999999999997</c:v>
                </c:pt>
                <c:pt idx="98">
                  <c:v>9.4999999999999982</c:v>
                </c:pt>
                <c:pt idx="101">
                  <c:v>17.66</c:v>
                </c:pt>
                <c:pt idx="105">
                  <c:v>22.919999999999998</c:v>
                </c:pt>
                <c:pt idx="109">
                  <c:v>16.86</c:v>
                </c:pt>
                <c:pt idx="116">
                  <c:v>8.2900000000000009</c:v>
                </c:pt>
                <c:pt idx="118">
                  <c:v>16.360000000000003</c:v>
                </c:pt>
                <c:pt idx="121">
                  <c:v>9.5127272727272736</c:v>
                </c:pt>
                <c:pt idx="123">
                  <c:v>8.6519999999999992</c:v>
                </c:pt>
                <c:pt idx="125">
                  <c:v>9.5018181818181819</c:v>
                </c:pt>
                <c:pt idx="128">
                  <c:v>9.64</c:v>
                </c:pt>
                <c:pt idx="133">
                  <c:v>8.48</c:v>
                </c:pt>
                <c:pt idx="135">
                  <c:v>8.4099999999999984</c:v>
                </c:pt>
                <c:pt idx="136">
                  <c:v>11.42</c:v>
                </c:pt>
                <c:pt idx="137">
                  <c:v>12.21</c:v>
                </c:pt>
                <c:pt idx="138">
                  <c:v>10.3</c:v>
                </c:pt>
                <c:pt idx="139">
                  <c:v>11.439999999999998</c:v>
                </c:pt>
                <c:pt idx="140">
                  <c:v>12.110000000000001</c:v>
                </c:pt>
                <c:pt idx="141">
                  <c:v>7.6000000000000005</c:v>
                </c:pt>
                <c:pt idx="142">
                  <c:v>8.9599999999999991</c:v>
                </c:pt>
                <c:pt idx="143">
                  <c:v>10.86</c:v>
                </c:pt>
                <c:pt idx="144">
                  <c:v>8.27</c:v>
                </c:pt>
                <c:pt idx="145">
                  <c:v>12.12</c:v>
                </c:pt>
                <c:pt idx="146">
                  <c:v>13.040000000000001</c:v>
                </c:pt>
                <c:pt idx="147">
                  <c:v>14.203636363636365</c:v>
                </c:pt>
                <c:pt idx="148">
                  <c:v>8.3236363636363642</c:v>
                </c:pt>
                <c:pt idx="149">
                  <c:v>12.46</c:v>
                </c:pt>
                <c:pt idx="150">
                  <c:v>5.64</c:v>
                </c:pt>
                <c:pt idx="151">
                  <c:v>11.780000000000001</c:v>
                </c:pt>
                <c:pt idx="152">
                  <c:v>13.059999999999997</c:v>
                </c:pt>
                <c:pt idx="153">
                  <c:v>11.200000000000003</c:v>
                </c:pt>
                <c:pt idx="154">
                  <c:v>11.270000000000003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5-4898-AFD1-F92C943CB4A0}"/>
            </c:ext>
          </c:extLst>
        </c:ser>
        <c:ser>
          <c:idx val="3"/>
          <c:order val="1"/>
          <c:tx>
            <c:strRef>
              <c:f>'ANN AVG PRECIP'!$AQ$3</c:f>
              <c:strCache>
                <c:ptCount val="1"/>
                <c:pt idx="0">
                  <c:v>AVERAGE PRECIPITATION - 11.4 INCHES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trendline>
            <c:spPr>
              <a:ln w="38100">
                <a:solidFill>
                  <a:schemeClr val="tx1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'ANN AVG PRECIP'!$AO$4:$AO$158</c:f>
              <c:numCache>
                <c:formatCode>General</c:formatCode>
                <c:ptCount val="155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 formatCode="m/d/yyyy">
                  <c:v>4671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1937</c:v>
                </c:pt>
                <c:pt idx="52">
                  <c:v>1938</c:v>
                </c:pt>
                <c:pt idx="53">
                  <c:v>1939</c:v>
                </c:pt>
                <c:pt idx="54">
                  <c:v>1940</c:v>
                </c:pt>
                <c:pt idx="55">
                  <c:v>1941</c:v>
                </c:pt>
                <c:pt idx="56">
                  <c:v>1942</c:v>
                </c:pt>
                <c:pt idx="57">
                  <c:v>1943</c:v>
                </c:pt>
                <c:pt idx="58">
                  <c:v>1944</c:v>
                </c:pt>
                <c:pt idx="59">
                  <c:v>1945</c:v>
                </c:pt>
                <c:pt idx="60">
                  <c:v>1946</c:v>
                </c:pt>
                <c:pt idx="61">
                  <c:v>1947</c:v>
                </c:pt>
                <c:pt idx="62">
                  <c:v>1948</c:v>
                </c:pt>
                <c:pt idx="63">
                  <c:v>1949</c:v>
                </c:pt>
                <c:pt idx="64">
                  <c:v>1950</c:v>
                </c:pt>
                <c:pt idx="65">
                  <c:v>1951</c:v>
                </c:pt>
                <c:pt idx="66">
                  <c:v>1952</c:v>
                </c:pt>
                <c:pt idx="67">
                  <c:v>1953</c:v>
                </c:pt>
                <c:pt idx="68">
                  <c:v>1954</c:v>
                </c:pt>
                <c:pt idx="69">
                  <c:v>1955</c:v>
                </c:pt>
                <c:pt idx="70">
                  <c:v>1956</c:v>
                </c:pt>
                <c:pt idx="71">
                  <c:v>1957</c:v>
                </c:pt>
                <c:pt idx="72">
                  <c:v>1958</c:v>
                </c:pt>
                <c:pt idx="73">
                  <c:v>1959</c:v>
                </c:pt>
                <c:pt idx="74">
                  <c:v>1960</c:v>
                </c:pt>
                <c:pt idx="75">
                  <c:v>1961</c:v>
                </c:pt>
                <c:pt idx="76">
                  <c:v>1962</c:v>
                </c:pt>
                <c:pt idx="77">
                  <c:v>1963</c:v>
                </c:pt>
                <c:pt idx="78">
                  <c:v>1964</c:v>
                </c:pt>
                <c:pt idx="79">
                  <c:v>1965</c:v>
                </c:pt>
                <c:pt idx="80" formatCode="m/d/yyyy">
                  <c:v>24006</c:v>
                </c:pt>
                <c:pt idx="81">
                  <c:v>1966</c:v>
                </c:pt>
                <c:pt idx="82" formatCode="m/d/yyyy">
                  <c:v>24198</c:v>
                </c:pt>
                <c:pt idx="83" formatCode="m/d/yyyy">
                  <c:v>24399</c:v>
                </c:pt>
                <c:pt idx="84">
                  <c:v>1967</c:v>
                </c:pt>
                <c:pt idx="85">
                  <c:v>1968</c:v>
                </c:pt>
                <c:pt idx="86">
                  <c:v>1969</c:v>
                </c:pt>
                <c:pt idx="87">
                  <c:v>1970</c:v>
                </c:pt>
                <c:pt idx="88">
                  <c:v>1971</c:v>
                </c:pt>
                <c:pt idx="89">
                  <c:v>1972</c:v>
                </c:pt>
                <c:pt idx="90">
                  <c:v>1973</c:v>
                </c:pt>
                <c:pt idx="91">
                  <c:v>1974</c:v>
                </c:pt>
                <c:pt idx="92">
                  <c:v>1975</c:v>
                </c:pt>
                <c:pt idx="93">
                  <c:v>1976</c:v>
                </c:pt>
                <c:pt idx="94">
                  <c:v>1977</c:v>
                </c:pt>
                <c:pt idx="95">
                  <c:v>1978</c:v>
                </c:pt>
                <c:pt idx="96">
                  <c:v>1979</c:v>
                </c:pt>
                <c:pt idx="97">
                  <c:v>1980</c:v>
                </c:pt>
                <c:pt idx="98">
                  <c:v>1981</c:v>
                </c:pt>
                <c:pt idx="99" formatCode="m/d/yyyy">
                  <c:v>29719</c:v>
                </c:pt>
                <c:pt idx="100" formatCode="m/d/yyyy">
                  <c:v>29862</c:v>
                </c:pt>
                <c:pt idx="101">
                  <c:v>1982</c:v>
                </c:pt>
                <c:pt idx="102" formatCode="m/d/yyyy">
                  <c:v>30020</c:v>
                </c:pt>
                <c:pt idx="103" formatCode="m/d/yyyy">
                  <c:v>30062</c:v>
                </c:pt>
                <c:pt idx="104" formatCode="m/d/yyyy">
                  <c:v>30071</c:v>
                </c:pt>
                <c:pt idx="105">
                  <c:v>1983</c:v>
                </c:pt>
                <c:pt idx="106" formatCode="m/d/yyyy">
                  <c:v>30503</c:v>
                </c:pt>
                <c:pt idx="107" formatCode="m/d/yyyy">
                  <c:v>30531</c:v>
                </c:pt>
                <c:pt idx="108" formatCode="m/d/yyyy">
                  <c:v>30628</c:v>
                </c:pt>
                <c:pt idx="109">
                  <c:v>1984</c:v>
                </c:pt>
                <c:pt idx="110" formatCode="m/d/yyyy">
                  <c:v>30845</c:v>
                </c:pt>
                <c:pt idx="111" formatCode="m/d/yyyy">
                  <c:v>31000</c:v>
                </c:pt>
                <c:pt idx="112">
                  <c:v>1985</c:v>
                </c:pt>
                <c:pt idx="113" formatCode="m/d/yyyy">
                  <c:v>31065</c:v>
                </c:pt>
                <c:pt idx="114" formatCode="m/d/yyyy">
                  <c:v>31194</c:v>
                </c:pt>
                <c:pt idx="115" formatCode="m/d/yyyy">
                  <c:v>31354</c:v>
                </c:pt>
                <c:pt idx="116">
                  <c:v>1986</c:v>
                </c:pt>
                <c:pt idx="117" formatCode="m/d/yyyy">
                  <c:v>31448</c:v>
                </c:pt>
                <c:pt idx="118">
                  <c:v>1987</c:v>
                </c:pt>
                <c:pt idx="119" formatCode="m/d/yyyy">
                  <c:v>31817</c:v>
                </c:pt>
                <c:pt idx="120" formatCode="m/d/yyyy">
                  <c:v>31999</c:v>
                </c:pt>
                <c:pt idx="121">
                  <c:v>1988</c:v>
                </c:pt>
                <c:pt idx="122" formatCode="m/d/yyyy">
                  <c:v>32195</c:v>
                </c:pt>
                <c:pt idx="123">
                  <c:v>1989</c:v>
                </c:pt>
                <c:pt idx="124" formatCode="m/d/yyyy">
                  <c:v>32580</c:v>
                </c:pt>
                <c:pt idx="125">
                  <c:v>1990</c:v>
                </c:pt>
                <c:pt idx="126" formatCode="m/d/yyyy">
                  <c:v>32965</c:v>
                </c:pt>
                <c:pt idx="127" formatCode="m/d/yyyy">
                  <c:v>33192</c:v>
                </c:pt>
                <c:pt idx="128">
                  <c:v>1991</c:v>
                </c:pt>
                <c:pt idx="129" formatCode="m/d/yyyy">
                  <c:v>33305</c:v>
                </c:pt>
                <c:pt idx="130" formatCode="m/d/yyyy">
                  <c:v>33393</c:v>
                </c:pt>
                <c:pt idx="131" formatCode="m/d/yyyy">
                  <c:v>33536</c:v>
                </c:pt>
                <c:pt idx="132" formatCode="m/d/yyyy">
                  <c:v>33580</c:v>
                </c:pt>
                <c:pt idx="133">
                  <c:v>1992</c:v>
                </c:pt>
                <c:pt idx="134" formatCode="m/d/yyyy">
                  <c:v>33683</c:v>
                </c:pt>
                <c:pt idx="135">
                  <c:v>1993</c:v>
                </c:pt>
                <c:pt idx="136">
                  <c:v>1994</c:v>
                </c:pt>
                <c:pt idx="137">
                  <c:v>1995</c:v>
                </c:pt>
                <c:pt idx="138">
                  <c:v>1996</c:v>
                </c:pt>
                <c:pt idx="139">
                  <c:v>1997</c:v>
                </c:pt>
                <c:pt idx="140">
                  <c:v>1998</c:v>
                </c:pt>
                <c:pt idx="141">
                  <c:v>1999</c:v>
                </c:pt>
                <c:pt idx="142">
                  <c:v>2000</c:v>
                </c:pt>
                <c:pt idx="143">
                  <c:v>2001</c:v>
                </c:pt>
                <c:pt idx="144">
                  <c:v>2002</c:v>
                </c:pt>
                <c:pt idx="145">
                  <c:v>2003</c:v>
                </c:pt>
                <c:pt idx="146">
                  <c:v>2004</c:v>
                </c:pt>
                <c:pt idx="147">
                  <c:v>2005</c:v>
                </c:pt>
                <c:pt idx="148">
                  <c:v>2006</c:v>
                </c:pt>
                <c:pt idx="149">
                  <c:v>2007</c:v>
                </c:pt>
                <c:pt idx="150">
                  <c:v>2008</c:v>
                </c:pt>
                <c:pt idx="151">
                  <c:v>2009</c:v>
                </c:pt>
                <c:pt idx="152">
                  <c:v>2010</c:v>
                </c:pt>
                <c:pt idx="153">
                  <c:v>2011</c:v>
                </c:pt>
                <c:pt idx="154">
                  <c:v>2012</c:v>
                </c:pt>
              </c:numCache>
            </c:numRef>
          </c:cat>
          <c:val>
            <c:numRef>
              <c:f>'ANN AVG PRECIP'!$AQ$4:$AQ$158</c:f>
              <c:numCache>
                <c:formatCode>0.0</c:formatCode>
                <c:ptCount val="155"/>
                <c:pt idx="0">
                  <c:v>11.4</c:v>
                </c:pt>
                <c:pt idx="1">
                  <c:v>11.368473652643303</c:v>
                </c:pt>
                <c:pt idx="2">
                  <c:v>11.368473652643303</c:v>
                </c:pt>
                <c:pt idx="3">
                  <c:v>11.368473652643303</c:v>
                </c:pt>
                <c:pt idx="4">
                  <c:v>11.368473652643303</c:v>
                </c:pt>
                <c:pt idx="5">
                  <c:v>11.368473652643303</c:v>
                </c:pt>
                <c:pt idx="6">
                  <c:v>11.368473652643303</c:v>
                </c:pt>
                <c:pt idx="7">
                  <c:v>11.368473652643303</c:v>
                </c:pt>
                <c:pt idx="8">
                  <c:v>11.368473652643303</c:v>
                </c:pt>
                <c:pt idx="9">
                  <c:v>11.368473652643303</c:v>
                </c:pt>
                <c:pt idx="10">
                  <c:v>11.368473652643303</c:v>
                </c:pt>
                <c:pt idx="11">
                  <c:v>11.368473652643303</c:v>
                </c:pt>
                <c:pt idx="12">
                  <c:v>11.368473652643303</c:v>
                </c:pt>
                <c:pt idx="13">
                  <c:v>11.368473652643303</c:v>
                </c:pt>
                <c:pt idx="14">
                  <c:v>11.368473652643303</c:v>
                </c:pt>
                <c:pt idx="15">
                  <c:v>11.368473652643303</c:v>
                </c:pt>
                <c:pt idx="16">
                  <c:v>11.368473652643303</c:v>
                </c:pt>
                <c:pt idx="17">
                  <c:v>11.368473652643303</c:v>
                </c:pt>
                <c:pt idx="18">
                  <c:v>11.368473652643303</c:v>
                </c:pt>
                <c:pt idx="19">
                  <c:v>11.368473652643303</c:v>
                </c:pt>
                <c:pt idx="20">
                  <c:v>11.368473652643303</c:v>
                </c:pt>
                <c:pt idx="21">
                  <c:v>11.368473652643303</c:v>
                </c:pt>
                <c:pt idx="22">
                  <c:v>11.368473652643303</c:v>
                </c:pt>
                <c:pt idx="23">
                  <c:v>11.368473652643303</c:v>
                </c:pt>
                <c:pt idx="24">
                  <c:v>11.368473652643303</c:v>
                </c:pt>
                <c:pt idx="26">
                  <c:v>11.368473652643303</c:v>
                </c:pt>
                <c:pt idx="27">
                  <c:v>11.368473652643303</c:v>
                </c:pt>
                <c:pt idx="28">
                  <c:v>11.368473652643303</c:v>
                </c:pt>
                <c:pt idx="29">
                  <c:v>11.368473652643303</c:v>
                </c:pt>
                <c:pt idx="30">
                  <c:v>11.368473652643303</c:v>
                </c:pt>
                <c:pt idx="31">
                  <c:v>11.368473652643303</c:v>
                </c:pt>
                <c:pt idx="32">
                  <c:v>11.368473652643303</c:v>
                </c:pt>
                <c:pt idx="33">
                  <c:v>11.368473652643303</c:v>
                </c:pt>
                <c:pt idx="34">
                  <c:v>11.368473652643303</c:v>
                </c:pt>
                <c:pt idx="35">
                  <c:v>11.368473652643303</c:v>
                </c:pt>
                <c:pt idx="36">
                  <c:v>11.368473652643303</c:v>
                </c:pt>
                <c:pt idx="37">
                  <c:v>11.368473652643303</c:v>
                </c:pt>
                <c:pt idx="38">
                  <c:v>11.368473652643303</c:v>
                </c:pt>
                <c:pt idx="39">
                  <c:v>11.368473652643303</c:v>
                </c:pt>
                <c:pt idx="40">
                  <c:v>11.368473652643303</c:v>
                </c:pt>
                <c:pt idx="41">
                  <c:v>11.368473652643303</c:v>
                </c:pt>
                <c:pt idx="42">
                  <c:v>11.368473652643303</c:v>
                </c:pt>
                <c:pt idx="43">
                  <c:v>11.368473652643303</c:v>
                </c:pt>
                <c:pt idx="44">
                  <c:v>11.368473652643303</c:v>
                </c:pt>
                <c:pt idx="45">
                  <c:v>11.368473652643303</c:v>
                </c:pt>
                <c:pt idx="46">
                  <c:v>11.368473652643303</c:v>
                </c:pt>
                <c:pt idx="47">
                  <c:v>11.368473652643303</c:v>
                </c:pt>
                <c:pt idx="48">
                  <c:v>11.368473652643303</c:v>
                </c:pt>
                <c:pt idx="49">
                  <c:v>11.368473652643303</c:v>
                </c:pt>
                <c:pt idx="50">
                  <c:v>11.368473652643303</c:v>
                </c:pt>
                <c:pt idx="52">
                  <c:v>11.368473652643303</c:v>
                </c:pt>
                <c:pt idx="53">
                  <c:v>11.368473652643303</c:v>
                </c:pt>
                <c:pt idx="54">
                  <c:v>11.368473652643303</c:v>
                </c:pt>
                <c:pt idx="55">
                  <c:v>11.368473652643303</c:v>
                </c:pt>
                <c:pt idx="56">
                  <c:v>11.368473652643303</c:v>
                </c:pt>
                <c:pt idx="57">
                  <c:v>11.368473652643303</c:v>
                </c:pt>
                <c:pt idx="58">
                  <c:v>11.368473652643303</c:v>
                </c:pt>
                <c:pt idx="59">
                  <c:v>11.368473652643303</c:v>
                </c:pt>
                <c:pt idx="60">
                  <c:v>11.368473652643303</c:v>
                </c:pt>
                <c:pt idx="61">
                  <c:v>11.368473652643303</c:v>
                </c:pt>
                <c:pt idx="62">
                  <c:v>11.368473652643303</c:v>
                </c:pt>
                <c:pt idx="63">
                  <c:v>11.368473652643303</c:v>
                </c:pt>
                <c:pt idx="64">
                  <c:v>11.368473652643303</c:v>
                </c:pt>
                <c:pt idx="65">
                  <c:v>11.368473652643303</c:v>
                </c:pt>
                <c:pt idx="66">
                  <c:v>11.368473652643303</c:v>
                </c:pt>
                <c:pt idx="67">
                  <c:v>11.368473652643303</c:v>
                </c:pt>
                <c:pt idx="68">
                  <c:v>11.368473652643303</c:v>
                </c:pt>
                <c:pt idx="69">
                  <c:v>11.368473652643303</c:v>
                </c:pt>
                <c:pt idx="70">
                  <c:v>11.368473652643303</c:v>
                </c:pt>
                <c:pt idx="71">
                  <c:v>11.368473652643303</c:v>
                </c:pt>
                <c:pt idx="72">
                  <c:v>11.368473652643303</c:v>
                </c:pt>
                <c:pt idx="73">
                  <c:v>11.368473652643303</c:v>
                </c:pt>
                <c:pt idx="74">
                  <c:v>11.368473652643303</c:v>
                </c:pt>
                <c:pt idx="75">
                  <c:v>11.368473652643303</c:v>
                </c:pt>
                <c:pt idx="76">
                  <c:v>11.368473652643303</c:v>
                </c:pt>
                <c:pt idx="77">
                  <c:v>11.368473652643303</c:v>
                </c:pt>
                <c:pt idx="78">
                  <c:v>11.368473652643303</c:v>
                </c:pt>
                <c:pt idx="79">
                  <c:v>11.368473652643303</c:v>
                </c:pt>
                <c:pt idx="81">
                  <c:v>11.368473652643303</c:v>
                </c:pt>
                <c:pt idx="84">
                  <c:v>11.368473652643303</c:v>
                </c:pt>
                <c:pt idx="85">
                  <c:v>11.368473652643303</c:v>
                </c:pt>
                <c:pt idx="86">
                  <c:v>11.368473652643303</c:v>
                </c:pt>
                <c:pt idx="87">
                  <c:v>11.368473652643303</c:v>
                </c:pt>
                <c:pt idx="88">
                  <c:v>11.368473652643303</c:v>
                </c:pt>
                <c:pt idx="89">
                  <c:v>11.368473652643303</c:v>
                </c:pt>
                <c:pt idx="90">
                  <c:v>11.368473652643303</c:v>
                </c:pt>
                <c:pt idx="91">
                  <c:v>11.368473652643303</c:v>
                </c:pt>
                <c:pt idx="92">
                  <c:v>11.368473652643303</c:v>
                </c:pt>
                <c:pt idx="93">
                  <c:v>11.368473652643303</c:v>
                </c:pt>
                <c:pt idx="94">
                  <c:v>11.368473652643303</c:v>
                </c:pt>
                <c:pt idx="95">
                  <c:v>11.368473652643303</c:v>
                </c:pt>
                <c:pt idx="96">
                  <c:v>11.368473652643303</c:v>
                </c:pt>
                <c:pt idx="97">
                  <c:v>11.368473652643303</c:v>
                </c:pt>
                <c:pt idx="98">
                  <c:v>11.368473652643303</c:v>
                </c:pt>
                <c:pt idx="101">
                  <c:v>11.368473652643303</c:v>
                </c:pt>
                <c:pt idx="105">
                  <c:v>11.368473652643303</c:v>
                </c:pt>
                <c:pt idx="109">
                  <c:v>11.368473652643303</c:v>
                </c:pt>
                <c:pt idx="112">
                  <c:v>11.368473652643303</c:v>
                </c:pt>
                <c:pt idx="116">
                  <c:v>11.368473652643303</c:v>
                </c:pt>
                <c:pt idx="118">
                  <c:v>11.368473652643303</c:v>
                </c:pt>
                <c:pt idx="121">
                  <c:v>11.368473652643303</c:v>
                </c:pt>
                <c:pt idx="123">
                  <c:v>11.368473652643303</c:v>
                </c:pt>
                <c:pt idx="125">
                  <c:v>11.368473652643303</c:v>
                </c:pt>
                <c:pt idx="128">
                  <c:v>11.368473652643303</c:v>
                </c:pt>
                <c:pt idx="133">
                  <c:v>11.368473652643303</c:v>
                </c:pt>
                <c:pt idx="135">
                  <c:v>11.368473652643303</c:v>
                </c:pt>
                <c:pt idx="136">
                  <c:v>11.368473652643303</c:v>
                </c:pt>
                <c:pt idx="137">
                  <c:v>11.368473652643303</c:v>
                </c:pt>
                <c:pt idx="138">
                  <c:v>11.368473652643303</c:v>
                </c:pt>
                <c:pt idx="139">
                  <c:v>11.368473652643303</c:v>
                </c:pt>
                <c:pt idx="140">
                  <c:v>11.368473652643303</c:v>
                </c:pt>
                <c:pt idx="141">
                  <c:v>11.368473652643303</c:v>
                </c:pt>
                <c:pt idx="142">
                  <c:v>11.368473652643303</c:v>
                </c:pt>
                <c:pt idx="143">
                  <c:v>11.368473652643303</c:v>
                </c:pt>
                <c:pt idx="144">
                  <c:v>11.368473652643303</c:v>
                </c:pt>
                <c:pt idx="145">
                  <c:v>11.368473652643303</c:v>
                </c:pt>
                <c:pt idx="146">
                  <c:v>11.368473652643303</c:v>
                </c:pt>
                <c:pt idx="147">
                  <c:v>11.368473652643303</c:v>
                </c:pt>
                <c:pt idx="148">
                  <c:v>11.368473652643303</c:v>
                </c:pt>
                <c:pt idx="149">
                  <c:v>11.368473652643303</c:v>
                </c:pt>
                <c:pt idx="150">
                  <c:v>11.368473652643303</c:v>
                </c:pt>
                <c:pt idx="151">
                  <c:v>11.368473652643303</c:v>
                </c:pt>
                <c:pt idx="152">
                  <c:v>11.368473652643303</c:v>
                </c:pt>
                <c:pt idx="153">
                  <c:v>11.368473652643303</c:v>
                </c:pt>
                <c:pt idx="154">
                  <c:v>11.368473652643303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65-4898-AFD1-F92C943CB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68064"/>
        <c:axId val="47369600"/>
      </c:barChart>
      <c:catAx>
        <c:axId val="473680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736960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7369600"/>
        <c:scaling>
          <c:orientation val="minMax"/>
          <c:max val="25"/>
          <c:min val="0"/>
        </c:scaling>
        <c:delete val="0"/>
        <c:axPos val="l"/>
        <c:majorGridlines/>
        <c:minorGridlines/>
        <c:numFmt formatCode="0.0" sourceLinked="1"/>
        <c:majorTickMark val="out"/>
        <c:minorTickMark val="none"/>
        <c:tickLblPos val="nextTo"/>
        <c:crossAx val="47368064"/>
        <c:crosses val="autoZero"/>
        <c:crossBetween val="between"/>
        <c:majorUnit val="5"/>
        <c:minorUnit val="1"/>
      </c:valAx>
    </c:plotArea>
    <c:legend>
      <c:legendPos val="r"/>
      <c:layout>
        <c:manualLayout>
          <c:xMode val="edge"/>
          <c:yMode val="edge"/>
          <c:x val="0"/>
          <c:y val="3.7195103684910323E-2"/>
          <c:w val="0.99279532920833824"/>
          <c:h val="8.761011985003192E-2"/>
        </c:manualLayout>
      </c:layout>
      <c:overlay val="0"/>
    </c:legend>
    <c:plotVisOnly val="1"/>
    <c:dispBlanksAs val="gap"/>
    <c:showDLblsOverMax val="0"/>
  </c:chart>
  <c:printSettings>
    <c:headerFooter/>
    <c:pageMargins b="0.3" l="0.3" r="0.3" t="0.3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234950</xdr:colOff>
      <xdr:row>1</xdr:row>
      <xdr:rowOff>203200</xdr:rowOff>
    </xdr:from>
    <xdr:to>
      <xdr:col>65</xdr:col>
      <xdr:colOff>568960</xdr:colOff>
      <xdr:row>23</xdr:row>
      <xdr:rowOff>256540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67</xdr:col>
      <xdr:colOff>314960</xdr:colOff>
      <xdr:row>15</xdr:row>
      <xdr:rowOff>121920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676320" y="7056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0.43351</cdr:x>
      <cdr:y>0.95346</cdr:y>
    </cdr:from>
    <cdr:to>
      <cdr:x>0.49251</cdr:x>
      <cdr:y>0.99383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4447976" y="7764248"/>
          <a:ext cx="605360" cy="32874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horz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YEAR</a:t>
          </a:r>
        </a:p>
      </cdr:txBody>
    </cdr:sp>
  </cdr:relSizeAnchor>
  <cdr:relSizeAnchor xmlns:cdr="http://schemas.openxmlformats.org/drawingml/2006/chartDrawing">
    <cdr:from>
      <cdr:x>0.79403</cdr:x>
      <cdr:y>0.14194</cdr:y>
    </cdr:from>
    <cdr:to>
      <cdr:x>0.9844</cdr:x>
      <cdr:y>0.98829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8009890" y="1231901"/>
          <a:ext cx="1920353" cy="734568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vert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r>
            <a:rPr lang="en-US" sz="1100" b="1">
              <a:solidFill>
                <a:schemeClr val="accent6">
                  <a:lumMod val="75000"/>
                </a:schemeClr>
              </a:solidFill>
            </a:rPr>
            <a:t>                                                 </a:t>
          </a:r>
        </a:p>
        <a:p xmlns:a="http://schemas.openxmlformats.org/drawingml/2006/main">
          <a:r>
            <a:rPr lang="en-US" sz="1100" b="1">
              <a:solidFill>
                <a:schemeClr val="accent6">
                  <a:lumMod val="75000"/>
                </a:schemeClr>
              </a:solidFill>
            </a:rPr>
            <a:t>                                                  </a:t>
          </a:r>
          <a:r>
            <a:rPr lang="en-US" sz="1100" b="1">
              <a:solidFill>
                <a:srgbClr val="FF0000"/>
              </a:solidFill>
            </a:rPr>
            <a:t>TOTAL</a:t>
          </a:r>
          <a:r>
            <a:rPr lang="en-US" sz="1100" b="1" baseline="0">
              <a:solidFill>
                <a:srgbClr val="FF0000"/>
              </a:solidFill>
            </a:rPr>
            <a:t> P</a:t>
          </a:r>
          <a:r>
            <a:rPr lang="en-US" sz="1100" b="1">
              <a:solidFill>
                <a:srgbClr val="FF0000"/>
              </a:solidFill>
            </a:rPr>
            <a:t>UMPAGE</a:t>
          </a:r>
          <a:r>
            <a:rPr lang="en-US" sz="1100" b="1" baseline="0">
              <a:solidFill>
                <a:srgbClr val="FF0000"/>
              </a:solidFill>
            </a:rPr>
            <a:t> ( AFA X 1000 ) </a:t>
          </a:r>
          <a:r>
            <a:rPr lang="en-US" sz="1100" b="1" baseline="0">
              <a:solidFill>
                <a:sysClr val="windowText" lastClr="000000"/>
              </a:solidFill>
            </a:rPr>
            <a:t>&amp;  </a:t>
          </a:r>
          <a:r>
            <a:rPr lang="en-US" sz="1100" b="1" baseline="0">
              <a:solidFill>
                <a:srgbClr val="00B050"/>
              </a:solidFill>
            </a:rPr>
            <a:t>TOTAL IRRIGATED ( ACRES X 1000 )</a:t>
          </a: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 baseline="0">
            <a:solidFill>
              <a:srgbClr val="00B05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                                                           </a:t>
          </a:r>
          <a:r>
            <a:rPr lang="en-US" sz="1100" b="1">
              <a:solidFill>
                <a:srgbClr val="7030A0"/>
              </a:solidFill>
            </a:rPr>
            <a:t> ANNUAL PRECIPITATION ( INCHES ) </a:t>
          </a:r>
          <a:r>
            <a:rPr lang="en-US" sz="1100" b="1"/>
            <a:t>&amp; </a:t>
          </a:r>
          <a:r>
            <a:rPr lang="en-US" sz="1100" b="1">
              <a:solidFill>
                <a:srgbClr val="0070C0"/>
              </a:solidFill>
            </a:rPr>
            <a:t>SPRING</a:t>
          </a:r>
          <a:r>
            <a:rPr lang="en-US" sz="1100" b="1" baseline="0">
              <a:solidFill>
                <a:srgbClr val="0070C0"/>
              </a:solidFill>
            </a:rPr>
            <a:t> FLOW ( CFS )</a:t>
          </a:r>
          <a:endParaRPr lang="en-US" sz="1100" b="1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</cdr:x>
      <cdr:y>0.00749</cdr:y>
    </cdr:from>
    <cdr:to>
      <cdr:x>0.99698</cdr:x>
      <cdr:y>0.04338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65007"/>
          <a:ext cx="10057130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horz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COMPARISON EXHIBIT of REPORTED DIAMOND VALLEY DATA from YEAR 1888  to 2012</a:t>
          </a:r>
          <a:endParaRPr lang="en-US" sz="140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234950</xdr:colOff>
      <xdr:row>1</xdr:row>
      <xdr:rowOff>223520</xdr:rowOff>
    </xdr:from>
    <xdr:to>
      <xdr:col>65</xdr:col>
      <xdr:colOff>568960</xdr:colOff>
      <xdr:row>23</xdr:row>
      <xdr:rowOff>276860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67</xdr:col>
      <xdr:colOff>314960</xdr:colOff>
      <xdr:row>15</xdr:row>
      <xdr:rowOff>121920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4046140" y="7056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0.43351</cdr:x>
      <cdr:y>0.95346</cdr:y>
    </cdr:from>
    <cdr:to>
      <cdr:x>0.49251</cdr:x>
      <cdr:y>0.99383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4447976" y="7764248"/>
          <a:ext cx="605360" cy="32874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horz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YEAR</a:t>
          </a:r>
        </a:p>
      </cdr:txBody>
    </cdr:sp>
  </cdr:relSizeAnchor>
  <cdr:relSizeAnchor xmlns:cdr="http://schemas.openxmlformats.org/drawingml/2006/chartDrawing">
    <cdr:from>
      <cdr:x>0.8731</cdr:x>
      <cdr:y>0.14194</cdr:y>
    </cdr:from>
    <cdr:to>
      <cdr:x>0.9844</cdr:x>
      <cdr:y>0.98829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8807450" y="1231923"/>
          <a:ext cx="1122793" cy="734562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vert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r>
            <a:rPr lang="en-US" sz="1100" b="1">
              <a:solidFill>
                <a:schemeClr val="accent6">
                  <a:lumMod val="75000"/>
                </a:schemeClr>
              </a:solidFill>
            </a:rPr>
            <a:t>                                                                           </a:t>
          </a:r>
        </a:p>
        <a:p xmlns:a="http://schemas.openxmlformats.org/drawingml/2006/main">
          <a:r>
            <a:rPr lang="en-US" sz="1100" b="1">
              <a:solidFill>
                <a:schemeClr val="accent6">
                  <a:lumMod val="75000"/>
                </a:schemeClr>
              </a:solidFill>
            </a:rPr>
            <a:t>                                                                                 </a:t>
          </a:r>
          <a:r>
            <a:rPr lang="en-US" sz="1100" b="1">
              <a:solidFill>
                <a:srgbClr val="FF0000"/>
              </a:solidFill>
            </a:rPr>
            <a:t>  TOTAL PUMPAGE </a:t>
          </a:r>
          <a:r>
            <a:rPr lang="en-US" sz="1100" b="1" baseline="0">
              <a:solidFill>
                <a:srgbClr val="FF0000"/>
              </a:solidFill>
            </a:rPr>
            <a:t>( AFA X  1000 ) </a:t>
          </a: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                                                         </a:t>
          </a: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                                                                    </a:t>
          </a:r>
          <a:r>
            <a:rPr lang="en-US" sz="1100" b="1">
              <a:solidFill>
                <a:srgbClr val="7030A0"/>
              </a:solidFill>
            </a:rPr>
            <a:t>ANNUAL PRECIPITATION ( INCHES ) </a:t>
          </a:r>
          <a:r>
            <a:rPr lang="en-US" sz="1100" b="1"/>
            <a:t>&amp; </a:t>
          </a:r>
          <a:r>
            <a:rPr lang="en-US" sz="1100" b="1">
              <a:solidFill>
                <a:srgbClr val="0070C0"/>
              </a:solidFill>
            </a:rPr>
            <a:t>SPRING</a:t>
          </a:r>
          <a:r>
            <a:rPr lang="en-US" sz="1100" b="1" baseline="0">
              <a:solidFill>
                <a:srgbClr val="0070C0"/>
              </a:solidFill>
            </a:rPr>
            <a:t> FLOW ( CFS )</a:t>
          </a:r>
          <a:endParaRPr lang="en-US" sz="1100" b="1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</cdr:x>
      <cdr:y>0.00479</cdr:y>
    </cdr:from>
    <cdr:to>
      <cdr:x>1</cdr:x>
      <cdr:y>0.04068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41539"/>
          <a:ext cx="10087610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horz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COMPARISON EXHIBIT of REPORTED DIAMOND VALLEY DATA from YEAR 1888  to 2012</a:t>
          </a:r>
          <a:endParaRPr lang="en-US" sz="1400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234950</xdr:colOff>
      <xdr:row>1</xdr:row>
      <xdr:rowOff>223520</xdr:rowOff>
    </xdr:from>
    <xdr:to>
      <xdr:col>65</xdr:col>
      <xdr:colOff>568960</xdr:colOff>
      <xdr:row>23</xdr:row>
      <xdr:rowOff>276860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67</xdr:col>
      <xdr:colOff>314960</xdr:colOff>
      <xdr:row>15</xdr:row>
      <xdr:rowOff>121920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4046140" y="7056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0.43351</cdr:x>
      <cdr:y>0.95346</cdr:y>
    </cdr:from>
    <cdr:to>
      <cdr:x>0.49251</cdr:x>
      <cdr:y>0.99383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4447976" y="7764248"/>
          <a:ext cx="605360" cy="32874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horz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YEAR</a:t>
          </a:r>
        </a:p>
      </cdr:txBody>
    </cdr:sp>
  </cdr:relSizeAnchor>
  <cdr:relSizeAnchor xmlns:cdr="http://schemas.openxmlformats.org/drawingml/2006/chartDrawing">
    <cdr:from>
      <cdr:x>0.01813</cdr:x>
      <cdr:y>0.15365</cdr:y>
    </cdr:from>
    <cdr:to>
      <cdr:x>0.06937</cdr:x>
      <cdr:y>1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182880" y="1333556"/>
          <a:ext cx="516890" cy="734562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vert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accent6">
                  <a:lumMod val="75000"/>
                </a:schemeClr>
              </a:solidFill>
            </a:rPr>
            <a:t>                                                                                 </a:t>
          </a:r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                                                           </a:t>
          </a:r>
          <a:r>
            <a:rPr lang="en-US" sz="1100" b="1">
              <a:solidFill>
                <a:srgbClr val="7030A0"/>
              </a:solidFill>
            </a:rPr>
            <a:t>ANNUAL PRECIPITATION ( INCHES ) </a:t>
          </a:r>
          <a:r>
            <a:rPr lang="en-US" sz="1100" b="1"/>
            <a:t>&amp; </a:t>
          </a:r>
          <a:r>
            <a:rPr lang="en-US" sz="1100" b="1">
              <a:solidFill>
                <a:srgbClr val="0070C0"/>
              </a:solidFill>
            </a:rPr>
            <a:t>SPRING</a:t>
          </a:r>
          <a:r>
            <a:rPr lang="en-US" sz="1100" b="1" baseline="0">
              <a:solidFill>
                <a:srgbClr val="0070C0"/>
              </a:solidFill>
            </a:rPr>
            <a:t> FLOW IN ( CFS )</a:t>
          </a:r>
          <a:endParaRPr lang="en-US" sz="1100" b="1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</cdr:x>
      <cdr:y>0.00749</cdr:y>
    </cdr:from>
    <cdr:to>
      <cdr:x>1</cdr:x>
      <cdr:y>0.04338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65007"/>
          <a:ext cx="10087610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horz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COMPARISON EXHIBIT of REPORTED DIAMOND VALLEY DATA from YEAR 1888  to 2012</a:t>
          </a:r>
          <a:endParaRPr lang="en-US" sz="1400"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234950</xdr:colOff>
      <xdr:row>1</xdr:row>
      <xdr:rowOff>223520</xdr:rowOff>
    </xdr:from>
    <xdr:to>
      <xdr:col>65</xdr:col>
      <xdr:colOff>568960</xdr:colOff>
      <xdr:row>23</xdr:row>
      <xdr:rowOff>276860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67</xdr:col>
      <xdr:colOff>314960</xdr:colOff>
      <xdr:row>15</xdr:row>
      <xdr:rowOff>121920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4046140" y="7056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0.43351</cdr:x>
      <cdr:y>0.95346</cdr:y>
    </cdr:from>
    <cdr:to>
      <cdr:x>0.49251</cdr:x>
      <cdr:y>0.99383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4447976" y="7764248"/>
          <a:ext cx="605360" cy="32874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horz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YEAR</a:t>
          </a:r>
        </a:p>
      </cdr:txBody>
    </cdr:sp>
  </cdr:relSizeAnchor>
  <cdr:relSizeAnchor xmlns:cdr="http://schemas.openxmlformats.org/drawingml/2006/chartDrawing">
    <cdr:from>
      <cdr:x>0.01813</cdr:x>
      <cdr:y>0.15365</cdr:y>
    </cdr:from>
    <cdr:to>
      <cdr:x>0.06937</cdr:x>
      <cdr:y>1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182880" y="1333556"/>
          <a:ext cx="516890" cy="734562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vert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accent6">
                  <a:lumMod val="75000"/>
                </a:schemeClr>
              </a:solidFill>
            </a:rPr>
            <a:t>                                                                                 </a:t>
          </a:r>
          <a:endParaRPr lang="en-US" sz="1100" b="1">
            <a:solidFill>
              <a:srgbClr val="FF0000"/>
            </a:solidFill>
          </a:endParaRPr>
        </a:p>
        <a:p xmlns:a="http://schemas.openxmlformats.org/drawingml/2006/main">
          <a:r>
            <a:rPr lang="en-US" sz="1100" b="1">
              <a:solidFill>
                <a:srgbClr val="7030A0"/>
              </a:solidFill>
            </a:rPr>
            <a:t>                                                                                     ANNUAL PRECIPITATION ( INCHES ) </a:t>
          </a:r>
        </a:p>
      </cdr:txBody>
    </cdr:sp>
  </cdr:relSizeAnchor>
  <cdr:relSizeAnchor xmlns:cdr="http://schemas.openxmlformats.org/drawingml/2006/chartDrawing">
    <cdr:from>
      <cdr:x>0</cdr:x>
      <cdr:y>0.01263</cdr:y>
    </cdr:from>
    <cdr:to>
      <cdr:x>1</cdr:x>
      <cdr:y>0.04852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109581"/>
          <a:ext cx="10087610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horz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COMPARISON EXHIBIT of REPORTED DIAMOND VALLEY DATA from YEAR 1888  to 2012</a:t>
          </a:r>
          <a:endParaRPr lang="en-US" sz="1400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8</xdr:col>
      <xdr:colOff>7620</xdr:colOff>
      <xdr:row>47</xdr:row>
      <xdr:rowOff>171450</xdr:rowOff>
    </xdr:to>
    <xdr:sp macro="" textlink="">
      <xdr:nvSpPr>
        <xdr:cNvPr id="15361" name="Chart 3" descr="cid:image003.png@01CEA8A8.8959AA10">
          <a:extLst>
            <a:ext uri="{FF2B5EF4-FFF2-40B4-BE49-F238E27FC236}">
              <a16:creationId xmlns:a16="http://schemas.microsoft.com/office/drawing/2014/main" id="{00000000-0008-0000-0700-0000013C0000}"/>
            </a:ext>
          </a:extLst>
        </xdr:cNvPr>
        <xdr:cNvSpPr>
          <a:spLocks noChangeAspect="1" noChangeArrowheads="1"/>
        </xdr:cNvSpPr>
      </xdr:nvSpPr>
      <xdr:spPr bwMode="auto">
        <a:xfrm>
          <a:off x="0" y="4556760"/>
          <a:ext cx="5699760" cy="402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2"/>
  <sheetViews>
    <sheetView topLeftCell="T52" zoomScale="75" zoomScaleNormal="75" workbookViewId="0">
      <selection activeCell="AU10" sqref="AU10"/>
    </sheetView>
  </sheetViews>
  <sheetFormatPr defaultColWidth="8.85546875" defaultRowHeight="15" x14ac:dyDescent="0.25"/>
  <cols>
    <col min="1" max="1" width="8.85546875" style="14"/>
    <col min="2" max="3" width="10.7109375" style="14" bestFit="1" customWidth="1"/>
    <col min="4" max="4" width="12" style="14" bestFit="1" customWidth="1"/>
    <col min="5" max="5" width="14.7109375" style="17" customWidth="1"/>
    <col min="6" max="6" width="11" style="17" customWidth="1"/>
    <col min="7" max="7" width="8.28515625" style="17" customWidth="1"/>
    <col min="8" max="8" width="65.28515625" style="17" customWidth="1"/>
    <col min="9" max="10" width="14.85546875" style="17" customWidth="1"/>
    <col min="11" max="11" width="3.42578125" style="12" customWidth="1"/>
    <col min="12" max="12" width="9.42578125" style="12" customWidth="1"/>
    <col min="13" max="13" width="6.7109375" style="12" customWidth="1"/>
    <col min="14" max="14" width="2.7109375" style="49" customWidth="1"/>
    <col min="15" max="15" width="6.7109375" style="12" customWidth="1"/>
    <col min="16" max="16" width="2.7109375" style="49" customWidth="1"/>
    <col min="17" max="17" width="6.7109375" style="12" customWidth="1"/>
    <col min="18" max="18" width="2.7109375" style="49" customWidth="1"/>
    <col min="19" max="19" width="6.7109375" style="12" customWidth="1"/>
    <col min="20" max="20" width="2.7109375" style="49" customWidth="1"/>
    <col min="21" max="21" width="6.7109375" style="12" customWidth="1"/>
    <col min="22" max="22" width="2.7109375" style="49" customWidth="1"/>
    <col min="23" max="23" width="6.7109375" style="12" customWidth="1"/>
    <col min="24" max="24" width="2.7109375" style="49" customWidth="1"/>
    <col min="25" max="25" width="6.7109375" style="12" customWidth="1"/>
    <col min="26" max="26" width="2.7109375" style="49" customWidth="1"/>
    <col min="27" max="27" width="6.7109375" style="12" customWidth="1"/>
    <col min="28" max="28" width="2.7109375" style="49" customWidth="1"/>
    <col min="29" max="29" width="6.7109375" style="12" customWidth="1"/>
    <col min="30" max="30" width="2.7109375" style="49" customWidth="1"/>
    <col min="31" max="31" width="6.7109375" style="12" customWidth="1"/>
    <col min="32" max="32" width="2.7109375" style="49" customWidth="1"/>
    <col min="33" max="33" width="6.7109375" style="12" customWidth="1"/>
    <col min="34" max="34" width="2.7109375" style="49" customWidth="1"/>
    <col min="35" max="35" width="6.7109375" style="12" customWidth="1"/>
    <col min="36" max="36" width="2.7109375" style="49" customWidth="1"/>
    <col min="37" max="37" width="6.7109375" style="12" customWidth="1"/>
    <col min="38" max="38" width="2" style="12" customWidth="1"/>
    <col min="39" max="39" width="15.7109375" style="12" customWidth="1"/>
    <col min="40" max="40" width="20.42578125" style="12" customWidth="1"/>
    <col min="41" max="41" width="12.7109375" style="12" customWidth="1"/>
    <col min="42" max="42" width="34.7109375" style="12" customWidth="1"/>
    <col min="43" max="43" width="27.28515625" style="12" customWidth="1"/>
    <col min="44" max="44" width="8.85546875" style="12"/>
    <col min="45" max="45" width="12.7109375" style="12" customWidth="1"/>
    <col min="46" max="46" width="15.7109375" style="12" customWidth="1"/>
    <col min="47" max="16384" width="8.85546875" style="12"/>
  </cols>
  <sheetData>
    <row r="1" spans="1:47" ht="97.15" customHeight="1" x14ac:dyDescent="0.25">
      <c r="A1" s="98" t="s">
        <v>69</v>
      </c>
      <c r="B1" s="99"/>
      <c r="C1" s="99"/>
      <c r="D1" s="28"/>
      <c r="E1" s="100" t="s">
        <v>49</v>
      </c>
      <c r="F1" s="100"/>
      <c r="G1" s="100"/>
      <c r="H1" s="100"/>
      <c r="I1" s="57"/>
      <c r="J1" s="57"/>
      <c r="L1" s="101" t="s">
        <v>0</v>
      </c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34"/>
      <c r="AM1" s="102" t="s">
        <v>68</v>
      </c>
      <c r="AN1" s="102"/>
      <c r="AO1" s="102"/>
      <c r="AP1" s="102"/>
      <c r="AQ1" s="102"/>
      <c r="AR1" s="102"/>
    </row>
    <row r="2" spans="1:47" ht="52.9" customHeight="1" x14ac:dyDescent="0.25">
      <c r="A2" s="31" t="s">
        <v>59</v>
      </c>
      <c r="B2" s="31" t="s">
        <v>61</v>
      </c>
      <c r="C2" s="31" t="s">
        <v>62</v>
      </c>
      <c r="D2" s="53"/>
      <c r="E2" s="104" t="s">
        <v>50</v>
      </c>
      <c r="F2" s="105" t="s">
        <v>48</v>
      </c>
      <c r="G2" s="106"/>
      <c r="H2" s="107" t="s">
        <v>55</v>
      </c>
      <c r="I2" s="8"/>
      <c r="J2" s="8"/>
      <c r="L2" s="102" t="s">
        <v>1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35"/>
      <c r="AM2" s="103"/>
      <c r="AN2" s="103"/>
      <c r="AO2" s="103"/>
      <c r="AP2" s="103"/>
      <c r="AQ2" s="103"/>
      <c r="AR2" s="103"/>
      <c r="AS2" s="97" t="s">
        <v>69</v>
      </c>
      <c r="AT2" s="97"/>
    </row>
    <row r="3" spans="1:47" s="13" customFormat="1" ht="79.150000000000006" customHeight="1" x14ac:dyDescent="0.25">
      <c r="A3" s="18">
        <v>1950</v>
      </c>
      <c r="B3" s="32">
        <v>300</v>
      </c>
      <c r="C3" s="33"/>
      <c r="D3" s="54"/>
      <c r="E3" s="104"/>
      <c r="F3" s="18" t="s">
        <v>51</v>
      </c>
      <c r="G3" s="18" t="s">
        <v>52</v>
      </c>
      <c r="H3" s="108"/>
      <c r="I3" s="8"/>
      <c r="J3" s="8"/>
      <c r="L3" s="43" t="s">
        <v>11</v>
      </c>
      <c r="M3" s="43" t="s">
        <v>12</v>
      </c>
      <c r="N3" s="43"/>
      <c r="O3" s="43" t="s">
        <v>13</v>
      </c>
      <c r="P3" s="43"/>
      <c r="Q3" s="43" t="s">
        <v>14</v>
      </c>
      <c r="R3" s="43"/>
      <c r="S3" s="43" t="s">
        <v>15</v>
      </c>
      <c r="T3" s="43"/>
      <c r="U3" s="43" t="s">
        <v>16</v>
      </c>
      <c r="V3" s="43"/>
      <c r="W3" s="43" t="s">
        <v>17</v>
      </c>
      <c r="X3" s="43"/>
      <c r="Y3" s="43" t="s">
        <v>18</v>
      </c>
      <c r="Z3" s="43"/>
      <c r="AA3" s="43" t="s">
        <v>19</v>
      </c>
      <c r="AB3" s="43"/>
      <c r="AC3" s="43" t="s">
        <v>20</v>
      </c>
      <c r="AD3" s="43"/>
      <c r="AE3" s="43" t="s">
        <v>21</v>
      </c>
      <c r="AF3" s="43"/>
      <c r="AG3" s="43" t="s">
        <v>22</v>
      </c>
      <c r="AH3" s="43"/>
      <c r="AI3" s="43" t="s">
        <v>23</v>
      </c>
      <c r="AJ3" s="43"/>
      <c r="AK3" s="43" t="s">
        <v>24</v>
      </c>
      <c r="AL3" s="44"/>
      <c r="AM3" s="45" t="s">
        <v>66</v>
      </c>
      <c r="AN3" s="45" t="s">
        <v>67</v>
      </c>
      <c r="AO3" s="43" t="s">
        <v>11</v>
      </c>
      <c r="AP3" s="45" t="s">
        <v>95</v>
      </c>
      <c r="AQ3" s="45" t="s">
        <v>96</v>
      </c>
      <c r="AR3" s="45" t="s">
        <v>97</v>
      </c>
      <c r="AS3" s="45" t="s">
        <v>98</v>
      </c>
      <c r="AT3" s="45" t="s">
        <v>99</v>
      </c>
      <c r="AU3" s="29"/>
    </row>
    <row r="4" spans="1:47" s="13" customFormat="1" ht="57.6" x14ac:dyDescent="0.3">
      <c r="A4" s="18">
        <v>1951</v>
      </c>
      <c r="B4" s="32">
        <v>600</v>
      </c>
      <c r="C4" s="33"/>
      <c r="D4" s="54"/>
      <c r="E4" s="22">
        <v>4671</v>
      </c>
      <c r="F4" s="20">
        <v>691.2</v>
      </c>
      <c r="G4" s="21">
        <f>1.29+0.25</f>
        <v>1.54</v>
      </c>
      <c r="H4" s="18" t="s">
        <v>56</v>
      </c>
      <c r="I4" s="30"/>
      <c r="J4" s="30"/>
      <c r="L4" s="39">
        <v>1888</v>
      </c>
      <c r="M4" s="39">
        <v>0</v>
      </c>
      <c r="N4" s="46" t="s">
        <v>25</v>
      </c>
      <c r="O4" s="39">
        <v>0</v>
      </c>
      <c r="P4" s="46" t="s">
        <v>25</v>
      </c>
      <c r="Q4" s="39">
        <v>0</v>
      </c>
      <c r="R4" s="46" t="s">
        <v>25</v>
      </c>
      <c r="S4" s="39">
        <v>0</v>
      </c>
      <c r="T4" s="46" t="s">
        <v>25</v>
      </c>
      <c r="U4" s="39">
        <v>1.77</v>
      </c>
      <c r="V4" s="46"/>
      <c r="W4" s="39">
        <v>0.28000000000000003</v>
      </c>
      <c r="X4" s="46"/>
      <c r="Y4" s="39">
        <v>0.76</v>
      </c>
      <c r="Z4" s="46"/>
      <c r="AA4" s="39">
        <v>0.06</v>
      </c>
      <c r="AB4" s="46"/>
      <c r="AC4" s="39">
        <v>0.56999999999999995</v>
      </c>
      <c r="AD4" s="46"/>
      <c r="AE4" s="39">
        <v>1.03</v>
      </c>
      <c r="AF4" s="46"/>
      <c r="AG4" s="39">
        <v>0.56000000000000005</v>
      </c>
      <c r="AH4" s="46"/>
      <c r="AI4" s="39">
        <v>0.6</v>
      </c>
      <c r="AJ4" s="46"/>
      <c r="AK4" s="39">
        <v>5.63</v>
      </c>
      <c r="AL4" s="40"/>
      <c r="AM4" s="41">
        <f>SUM(M4,O4,Q4,S4,U4,W4,Y4,AA4,AC4,AE4,AG4,AI4)</f>
        <v>5.629999999999999</v>
      </c>
      <c r="AN4" s="42">
        <f>12-4</f>
        <v>8</v>
      </c>
      <c r="AO4" s="39">
        <v>1888</v>
      </c>
      <c r="AP4" s="41"/>
      <c r="AQ4" s="37">
        <v>11.4</v>
      </c>
      <c r="AR4" s="50"/>
      <c r="AS4" s="55"/>
      <c r="AT4" s="55"/>
    </row>
    <row r="5" spans="1:47" s="13" customFormat="1" ht="43.15" x14ac:dyDescent="0.3">
      <c r="A5" s="18">
        <v>1952</v>
      </c>
      <c r="B5" s="32">
        <v>800</v>
      </c>
      <c r="C5" s="33"/>
      <c r="D5" s="54"/>
      <c r="E5" s="18">
        <v>1937</v>
      </c>
      <c r="F5" s="20">
        <v>900</v>
      </c>
      <c r="G5" s="21">
        <f>F5*0.002228</f>
        <v>2.0051999999999999</v>
      </c>
      <c r="H5" s="18" t="s">
        <v>57</v>
      </c>
      <c r="I5" s="30"/>
      <c r="J5" s="30"/>
      <c r="L5" s="27">
        <v>1889</v>
      </c>
      <c r="M5" s="27">
        <v>0.86</v>
      </c>
      <c r="N5" s="43" t="s">
        <v>25</v>
      </c>
      <c r="O5" s="27">
        <v>0.03</v>
      </c>
      <c r="P5" s="43"/>
      <c r="Q5" s="27">
        <v>1.46</v>
      </c>
      <c r="R5" s="43"/>
      <c r="S5" s="27">
        <v>0.23</v>
      </c>
      <c r="T5" s="43"/>
      <c r="U5" s="27">
        <v>1.58</v>
      </c>
      <c r="V5" s="43"/>
      <c r="W5" s="27">
        <v>0.53</v>
      </c>
      <c r="X5" s="43"/>
      <c r="Y5" s="27">
        <v>0.01</v>
      </c>
      <c r="Z5" s="43"/>
      <c r="AA5" s="27">
        <v>0.54</v>
      </c>
      <c r="AB5" s="43"/>
      <c r="AC5" s="27">
        <v>0</v>
      </c>
      <c r="AD5" s="43" t="s">
        <v>25</v>
      </c>
      <c r="AE5" s="27">
        <v>1.47</v>
      </c>
      <c r="AF5" s="43"/>
      <c r="AG5" s="27">
        <v>0.19</v>
      </c>
      <c r="AH5" s="43"/>
      <c r="AI5" s="27">
        <v>2.36</v>
      </c>
      <c r="AJ5" s="43" t="s">
        <v>26</v>
      </c>
      <c r="AK5" s="27">
        <v>6.04</v>
      </c>
      <c r="AL5" s="16"/>
      <c r="AM5" s="37">
        <f t="shared" ref="AM5:AM70" si="0">SUM(M5,O5,Q5,S5,U5,W5,Y5,AA5,AC5,AE5,AG5,AI5)</f>
        <v>9.26</v>
      </c>
      <c r="AN5" s="36">
        <f>12-1</f>
        <v>11</v>
      </c>
      <c r="AO5" s="27">
        <v>1889</v>
      </c>
      <c r="AP5" s="37">
        <f>(AM5*12)/AN5</f>
        <v>10.101818181818182</v>
      </c>
      <c r="AQ5" s="37">
        <v>11.368473652643303</v>
      </c>
      <c r="AR5" s="50"/>
      <c r="AS5" s="55"/>
      <c r="AT5" s="55"/>
    </row>
    <row r="6" spans="1:47" s="13" customFormat="1" ht="14.45" x14ac:dyDescent="0.3">
      <c r="A6" s="18">
        <v>1953</v>
      </c>
      <c r="B6" s="32">
        <v>800</v>
      </c>
      <c r="C6" s="33"/>
      <c r="D6" s="54"/>
      <c r="E6" s="22">
        <v>24006</v>
      </c>
      <c r="F6" s="20">
        <v>1050</v>
      </c>
      <c r="G6" s="21">
        <f t="shared" ref="G6:G11" si="1">F6*0.002228</f>
        <v>2.3393999999999999</v>
      </c>
      <c r="H6" s="18" t="s">
        <v>53</v>
      </c>
      <c r="I6" s="30"/>
      <c r="J6" s="30"/>
      <c r="L6" s="27">
        <v>1890</v>
      </c>
      <c r="M6" s="27">
        <v>2.87</v>
      </c>
      <c r="N6" s="43"/>
      <c r="O6" s="27">
        <v>1.1000000000000001</v>
      </c>
      <c r="P6" s="43"/>
      <c r="Q6" s="27">
        <v>3.21</v>
      </c>
      <c r="R6" s="43" t="s">
        <v>27</v>
      </c>
      <c r="S6" s="27">
        <v>1.08</v>
      </c>
      <c r="T6" s="43"/>
      <c r="U6" s="27">
        <v>1.72</v>
      </c>
      <c r="V6" s="43"/>
      <c r="W6" s="27">
        <v>0</v>
      </c>
      <c r="X6" s="43"/>
      <c r="Y6" s="27">
        <v>0.25</v>
      </c>
      <c r="Z6" s="43"/>
      <c r="AA6" s="27">
        <v>0</v>
      </c>
      <c r="AB6" s="43" t="s">
        <v>25</v>
      </c>
      <c r="AC6" s="27">
        <v>0.01</v>
      </c>
      <c r="AD6" s="43" t="s">
        <v>25</v>
      </c>
      <c r="AE6" s="27">
        <v>0.39</v>
      </c>
      <c r="AF6" s="43" t="s">
        <v>25</v>
      </c>
      <c r="AG6" s="27">
        <v>0.04</v>
      </c>
      <c r="AH6" s="43"/>
      <c r="AI6" s="27">
        <v>9.75</v>
      </c>
      <c r="AJ6" s="43" t="s">
        <v>28</v>
      </c>
      <c r="AK6" s="27">
        <v>7.06</v>
      </c>
      <c r="AL6" s="16"/>
      <c r="AM6" s="37">
        <f t="shared" si="0"/>
        <v>20.420000000000002</v>
      </c>
      <c r="AN6" s="36">
        <f>12-1</f>
        <v>11</v>
      </c>
      <c r="AO6" s="27">
        <v>1890</v>
      </c>
      <c r="AP6" s="37">
        <f>(AM6*12)/AN6</f>
        <v>22.276363636363637</v>
      </c>
      <c r="AQ6" s="37">
        <v>11.368473652643303</v>
      </c>
      <c r="AR6" s="50"/>
      <c r="AS6" s="55"/>
      <c r="AT6" s="55"/>
    </row>
    <row r="7" spans="1:47" s="13" customFormat="1" ht="14.45" x14ac:dyDescent="0.3">
      <c r="A7" s="18">
        <v>1954</v>
      </c>
      <c r="B7" s="32">
        <v>800</v>
      </c>
      <c r="C7" s="33"/>
      <c r="D7" s="54"/>
      <c r="E7" s="22">
        <v>24198</v>
      </c>
      <c r="F7" s="20">
        <v>950</v>
      </c>
      <c r="G7" s="21">
        <f t="shared" si="1"/>
        <v>2.1166</v>
      </c>
      <c r="H7" s="18" t="s">
        <v>53</v>
      </c>
      <c r="I7" s="30"/>
      <c r="J7" s="30"/>
      <c r="L7" s="39">
        <v>1891</v>
      </c>
      <c r="M7" s="39">
        <v>0.6</v>
      </c>
      <c r="N7" s="46" t="s">
        <v>25</v>
      </c>
      <c r="O7" s="39">
        <v>0</v>
      </c>
      <c r="P7" s="46" t="s">
        <v>25</v>
      </c>
      <c r="Q7" s="39">
        <v>2.81</v>
      </c>
      <c r="R7" s="46" t="s">
        <v>29</v>
      </c>
      <c r="S7" s="39">
        <v>1.24</v>
      </c>
      <c r="T7" s="46" t="s">
        <v>30</v>
      </c>
      <c r="U7" s="39">
        <v>2.48</v>
      </c>
      <c r="V7" s="46"/>
      <c r="W7" s="39">
        <v>2.4700000000000002</v>
      </c>
      <c r="X7" s="46"/>
      <c r="Y7" s="39">
        <v>1.66</v>
      </c>
      <c r="Z7" s="46" t="s">
        <v>25</v>
      </c>
      <c r="AA7" s="39">
        <v>0.84</v>
      </c>
      <c r="AB7" s="46" t="s">
        <v>25</v>
      </c>
      <c r="AC7" s="39">
        <v>0.49</v>
      </c>
      <c r="AD7" s="46" t="s">
        <v>28</v>
      </c>
      <c r="AE7" s="39">
        <v>0.2</v>
      </c>
      <c r="AF7" s="46"/>
      <c r="AG7" s="39">
        <v>0</v>
      </c>
      <c r="AH7" s="46" t="s">
        <v>25</v>
      </c>
      <c r="AI7" s="39">
        <v>0</v>
      </c>
      <c r="AJ7" s="46" t="s">
        <v>25</v>
      </c>
      <c r="AK7" s="39">
        <v>5.15</v>
      </c>
      <c r="AL7" s="40"/>
      <c r="AM7" s="41">
        <f t="shared" si="0"/>
        <v>12.790000000000001</v>
      </c>
      <c r="AN7" s="42">
        <f>12-3</f>
        <v>9</v>
      </c>
      <c r="AO7" s="39">
        <v>1891</v>
      </c>
      <c r="AP7" s="41"/>
      <c r="AQ7" s="37">
        <v>11.368473652643303</v>
      </c>
      <c r="AR7" s="50"/>
      <c r="AS7" s="55"/>
      <c r="AT7" s="55"/>
    </row>
    <row r="8" spans="1:47" s="13" customFormat="1" ht="14.45" x14ac:dyDescent="0.3">
      <c r="A8" s="18">
        <v>1955</v>
      </c>
      <c r="B8" s="32">
        <v>1000</v>
      </c>
      <c r="C8" s="33"/>
      <c r="D8" s="54"/>
      <c r="E8" s="22">
        <v>24399</v>
      </c>
      <c r="F8" s="20">
        <v>920</v>
      </c>
      <c r="G8" s="21">
        <f t="shared" si="1"/>
        <v>2.04976</v>
      </c>
      <c r="H8" s="18" t="s">
        <v>53</v>
      </c>
      <c r="I8" s="30"/>
      <c r="J8" s="30"/>
      <c r="L8" s="39">
        <v>1892</v>
      </c>
      <c r="M8" s="39">
        <v>0</v>
      </c>
      <c r="N8" s="46" t="s">
        <v>25</v>
      </c>
      <c r="O8" s="39">
        <v>0.5</v>
      </c>
      <c r="P8" s="46"/>
      <c r="Q8" s="39">
        <v>1.82</v>
      </c>
      <c r="R8" s="46" t="s">
        <v>30</v>
      </c>
      <c r="S8" s="39">
        <v>0.25</v>
      </c>
      <c r="T8" s="46"/>
      <c r="U8" s="39">
        <v>0</v>
      </c>
      <c r="V8" s="46" t="s">
        <v>25</v>
      </c>
      <c r="W8" s="39">
        <v>0</v>
      </c>
      <c r="X8" s="46" t="s">
        <v>25</v>
      </c>
      <c r="Y8" s="39">
        <v>0.02</v>
      </c>
      <c r="Z8" s="46" t="s">
        <v>25</v>
      </c>
      <c r="AA8" s="39">
        <v>0.03</v>
      </c>
      <c r="AB8" s="46"/>
      <c r="AC8" s="39">
        <v>0</v>
      </c>
      <c r="AD8" s="46" t="s">
        <v>25</v>
      </c>
      <c r="AE8" s="39">
        <v>6</v>
      </c>
      <c r="AF8" s="46" t="s">
        <v>25</v>
      </c>
      <c r="AG8" s="39">
        <v>0</v>
      </c>
      <c r="AH8" s="46" t="s">
        <v>25</v>
      </c>
      <c r="AI8" s="39">
        <v>0</v>
      </c>
      <c r="AJ8" s="46" t="s">
        <v>25</v>
      </c>
      <c r="AK8" s="39">
        <v>0.78</v>
      </c>
      <c r="AL8" s="40"/>
      <c r="AM8" s="41">
        <f t="shared" si="0"/>
        <v>8.620000000000001</v>
      </c>
      <c r="AN8" s="42">
        <f>12-6</f>
        <v>6</v>
      </c>
      <c r="AO8" s="39">
        <v>1892</v>
      </c>
      <c r="AP8" s="41"/>
      <c r="AQ8" s="37">
        <v>11.368473652643303</v>
      </c>
      <c r="AR8" s="50"/>
      <c r="AS8" s="55"/>
      <c r="AT8" s="55"/>
    </row>
    <row r="9" spans="1:47" s="13" customFormat="1" ht="28.9" x14ac:dyDescent="0.3">
      <c r="A9" s="18">
        <v>1956</v>
      </c>
      <c r="B9" s="32">
        <v>1000</v>
      </c>
      <c r="C9" s="33"/>
      <c r="D9" s="54"/>
      <c r="E9" s="22">
        <v>29719</v>
      </c>
      <c r="F9" s="20">
        <v>256</v>
      </c>
      <c r="G9" s="21">
        <f t="shared" si="1"/>
        <v>0.57036799999999999</v>
      </c>
      <c r="H9" s="18" t="s">
        <v>54</v>
      </c>
      <c r="I9" s="30"/>
      <c r="J9" s="30"/>
      <c r="L9" s="39">
        <v>1893</v>
      </c>
      <c r="M9" s="39">
        <v>0</v>
      </c>
      <c r="N9" s="46" t="s">
        <v>25</v>
      </c>
      <c r="O9" s="39">
        <v>0</v>
      </c>
      <c r="P9" s="46" t="s">
        <v>25</v>
      </c>
      <c r="Q9" s="39">
        <v>0</v>
      </c>
      <c r="R9" s="46" t="s">
        <v>25</v>
      </c>
      <c r="S9" s="39">
        <v>0</v>
      </c>
      <c r="T9" s="46" t="s">
        <v>25</v>
      </c>
      <c r="U9" s="39">
        <v>0</v>
      </c>
      <c r="V9" s="46" t="s">
        <v>25</v>
      </c>
      <c r="W9" s="39">
        <v>0</v>
      </c>
      <c r="X9" s="46" t="s">
        <v>25</v>
      </c>
      <c r="Y9" s="39">
        <v>0</v>
      </c>
      <c r="Z9" s="46" t="s">
        <v>25</v>
      </c>
      <c r="AA9" s="39">
        <v>0</v>
      </c>
      <c r="AB9" s="46" t="s">
        <v>25</v>
      </c>
      <c r="AC9" s="39">
        <v>0</v>
      </c>
      <c r="AD9" s="46" t="s">
        <v>25</v>
      </c>
      <c r="AE9" s="39">
        <v>0</v>
      </c>
      <c r="AF9" s="46" t="s">
        <v>25</v>
      </c>
      <c r="AG9" s="39">
        <v>0</v>
      </c>
      <c r="AH9" s="46" t="s">
        <v>25</v>
      </c>
      <c r="AI9" s="39">
        <v>0.6</v>
      </c>
      <c r="AJ9" s="46"/>
      <c r="AK9" s="39">
        <v>0.6</v>
      </c>
      <c r="AL9" s="40"/>
      <c r="AM9" s="41">
        <f t="shared" si="0"/>
        <v>0.6</v>
      </c>
      <c r="AN9" s="42">
        <f>12-11</f>
        <v>1</v>
      </c>
      <c r="AO9" s="39">
        <v>1893</v>
      </c>
      <c r="AP9" s="41"/>
      <c r="AQ9" s="37">
        <v>11.368473652643303</v>
      </c>
      <c r="AR9" s="50"/>
      <c r="AS9" s="55"/>
      <c r="AT9" s="55"/>
    </row>
    <row r="10" spans="1:47" s="13" customFormat="1" ht="14.45" x14ac:dyDescent="0.3">
      <c r="A10" s="18">
        <v>1957</v>
      </c>
      <c r="B10" s="32">
        <v>1180</v>
      </c>
      <c r="C10" s="33"/>
      <c r="D10" s="54"/>
      <c r="E10" s="22">
        <v>29862</v>
      </c>
      <c r="F10" s="20">
        <v>30</v>
      </c>
      <c r="G10" s="21">
        <f t="shared" si="1"/>
        <v>6.6839999999999997E-2</v>
      </c>
      <c r="H10" s="18" t="s">
        <v>53</v>
      </c>
      <c r="I10" s="30"/>
      <c r="J10" s="30"/>
      <c r="L10" s="39">
        <v>1894</v>
      </c>
      <c r="M10" s="39">
        <v>1.39</v>
      </c>
      <c r="N10" s="46"/>
      <c r="O10" s="39">
        <v>2.14</v>
      </c>
      <c r="P10" s="46"/>
      <c r="Q10" s="39">
        <v>1.62</v>
      </c>
      <c r="R10" s="46"/>
      <c r="S10" s="39">
        <v>0.37</v>
      </c>
      <c r="T10" s="46"/>
      <c r="U10" s="39">
        <v>0</v>
      </c>
      <c r="V10" s="46" t="s">
        <v>25</v>
      </c>
      <c r="W10" s="39">
        <v>0</v>
      </c>
      <c r="X10" s="46" t="s">
        <v>25</v>
      </c>
      <c r="Y10" s="39">
        <v>0</v>
      </c>
      <c r="Z10" s="46" t="s">
        <v>25</v>
      </c>
      <c r="AA10" s="39">
        <v>0</v>
      </c>
      <c r="AB10" s="46" t="s">
        <v>25</v>
      </c>
      <c r="AC10" s="39">
        <v>0</v>
      </c>
      <c r="AD10" s="46" t="s">
        <v>25</v>
      </c>
      <c r="AE10" s="39">
        <v>0</v>
      </c>
      <c r="AF10" s="46" t="s">
        <v>25</v>
      </c>
      <c r="AG10" s="39">
        <v>0</v>
      </c>
      <c r="AH10" s="46" t="s">
        <v>25</v>
      </c>
      <c r="AI10" s="39">
        <v>0</v>
      </c>
      <c r="AJ10" s="46" t="s">
        <v>25</v>
      </c>
      <c r="AK10" s="39">
        <v>5.52</v>
      </c>
      <c r="AL10" s="40"/>
      <c r="AM10" s="41">
        <f t="shared" si="0"/>
        <v>5.5200000000000005</v>
      </c>
      <c r="AN10" s="42">
        <f>12-8</f>
        <v>4</v>
      </c>
      <c r="AO10" s="39">
        <v>1894</v>
      </c>
      <c r="AP10" s="41"/>
      <c r="AQ10" s="37">
        <v>11.368473652643303</v>
      </c>
      <c r="AR10" s="50"/>
      <c r="AS10" s="55"/>
      <c r="AT10" s="55"/>
    </row>
    <row r="11" spans="1:47" s="13" customFormat="1" ht="14.45" x14ac:dyDescent="0.3">
      <c r="A11" s="18">
        <v>1958</v>
      </c>
      <c r="B11" s="32">
        <v>1854</v>
      </c>
      <c r="C11" s="33"/>
      <c r="D11" s="54"/>
      <c r="E11" s="22">
        <v>30020</v>
      </c>
      <c r="F11" s="20">
        <v>130</v>
      </c>
      <c r="G11" s="21">
        <f t="shared" si="1"/>
        <v>0.28964000000000001</v>
      </c>
      <c r="H11" s="18" t="s">
        <v>53</v>
      </c>
      <c r="I11" s="30"/>
      <c r="J11" s="30"/>
      <c r="L11" s="39">
        <v>1895</v>
      </c>
      <c r="M11" s="39">
        <v>0</v>
      </c>
      <c r="N11" s="46" t="s">
        <v>25</v>
      </c>
      <c r="O11" s="39">
        <v>0</v>
      </c>
      <c r="P11" s="46" t="s">
        <v>25</v>
      </c>
      <c r="Q11" s="39">
        <v>0</v>
      </c>
      <c r="R11" s="46" t="s">
        <v>25</v>
      </c>
      <c r="S11" s="39">
        <v>0</v>
      </c>
      <c r="T11" s="46" t="s">
        <v>25</v>
      </c>
      <c r="U11" s="39">
        <v>0</v>
      </c>
      <c r="V11" s="46" t="s">
        <v>25</v>
      </c>
      <c r="W11" s="39">
        <v>0</v>
      </c>
      <c r="X11" s="46" t="s">
        <v>25</v>
      </c>
      <c r="Y11" s="39">
        <v>0</v>
      </c>
      <c r="Z11" s="46" t="s">
        <v>25</v>
      </c>
      <c r="AA11" s="39">
        <v>0</v>
      </c>
      <c r="AB11" s="46" t="s">
        <v>25</v>
      </c>
      <c r="AC11" s="39">
        <v>0</v>
      </c>
      <c r="AD11" s="46" t="s">
        <v>25</v>
      </c>
      <c r="AE11" s="39">
        <v>0</v>
      </c>
      <c r="AF11" s="46" t="s">
        <v>25</v>
      </c>
      <c r="AG11" s="39">
        <v>0</v>
      </c>
      <c r="AH11" s="46" t="s">
        <v>25</v>
      </c>
      <c r="AI11" s="39">
        <v>0</v>
      </c>
      <c r="AJ11" s="46" t="s">
        <v>25</v>
      </c>
      <c r="AK11" s="39">
        <v>0</v>
      </c>
      <c r="AL11" s="40"/>
      <c r="AM11" s="41">
        <f t="shared" si="0"/>
        <v>0</v>
      </c>
      <c r="AN11" s="42">
        <f>12-12</f>
        <v>0</v>
      </c>
      <c r="AO11" s="39">
        <v>1895</v>
      </c>
      <c r="AP11" s="41"/>
      <c r="AQ11" s="37">
        <v>11.368473652643303</v>
      </c>
      <c r="AR11" s="50"/>
      <c r="AS11" s="55"/>
      <c r="AT11" s="55"/>
    </row>
    <row r="12" spans="1:47" s="13" customFormat="1" ht="28.9" x14ac:dyDescent="0.3">
      <c r="A12" s="18">
        <v>1959</v>
      </c>
      <c r="B12" s="32">
        <v>1800</v>
      </c>
      <c r="C12" s="33"/>
      <c r="D12" s="54"/>
      <c r="E12" s="22">
        <v>30062</v>
      </c>
      <c r="F12" s="20">
        <v>192.2</v>
      </c>
      <c r="G12" s="21">
        <v>0.42899999999999999</v>
      </c>
      <c r="H12" s="18" t="s">
        <v>54</v>
      </c>
      <c r="I12" s="30"/>
      <c r="J12" s="30"/>
      <c r="L12" s="39">
        <v>1896</v>
      </c>
      <c r="M12" s="39">
        <v>0</v>
      </c>
      <c r="N12" s="46" t="s">
        <v>25</v>
      </c>
      <c r="O12" s="39">
        <v>0</v>
      </c>
      <c r="P12" s="46" t="s">
        <v>25</v>
      </c>
      <c r="Q12" s="39">
        <v>0</v>
      </c>
      <c r="R12" s="46" t="s">
        <v>25</v>
      </c>
      <c r="S12" s="39">
        <v>0</v>
      </c>
      <c r="T12" s="46" t="s">
        <v>25</v>
      </c>
      <c r="U12" s="39">
        <v>0</v>
      </c>
      <c r="V12" s="46" t="s">
        <v>25</v>
      </c>
      <c r="W12" s="39">
        <v>0</v>
      </c>
      <c r="X12" s="46" t="s">
        <v>25</v>
      </c>
      <c r="Y12" s="39">
        <v>0</v>
      </c>
      <c r="Z12" s="46" t="s">
        <v>25</v>
      </c>
      <c r="AA12" s="39">
        <v>0</v>
      </c>
      <c r="AB12" s="46" t="s">
        <v>25</v>
      </c>
      <c r="AC12" s="39">
        <v>0</v>
      </c>
      <c r="AD12" s="46" t="s">
        <v>25</v>
      </c>
      <c r="AE12" s="39">
        <v>0</v>
      </c>
      <c r="AF12" s="46" t="s">
        <v>25</v>
      </c>
      <c r="AG12" s="39">
        <v>0</v>
      </c>
      <c r="AH12" s="46" t="s">
        <v>25</v>
      </c>
      <c r="AI12" s="39">
        <v>0</v>
      </c>
      <c r="AJ12" s="46" t="s">
        <v>25</v>
      </c>
      <c r="AK12" s="39">
        <v>0</v>
      </c>
      <c r="AL12" s="40"/>
      <c r="AM12" s="41">
        <f t="shared" si="0"/>
        <v>0</v>
      </c>
      <c r="AN12" s="42">
        <f t="shared" ref="AN12:AN17" si="2">12-12</f>
        <v>0</v>
      </c>
      <c r="AO12" s="39">
        <v>1896</v>
      </c>
      <c r="AP12" s="41"/>
      <c r="AQ12" s="37">
        <v>11.368473652643303</v>
      </c>
      <c r="AR12" s="50"/>
      <c r="AS12" s="55"/>
      <c r="AT12" s="55"/>
    </row>
    <row r="13" spans="1:47" s="13" customFormat="1" ht="28.9" x14ac:dyDescent="0.3">
      <c r="A13" s="18">
        <v>1960</v>
      </c>
      <c r="B13" s="32">
        <v>2400</v>
      </c>
      <c r="C13" s="33"/>
      <c r="D13" s="54"/>
      <c r="E13" s="22">
        <v>30071</v>
      </c>
      <c r="F13" s="20">
        <v>344.5</v>
      </c>
      <c r="G13" s="21">
        <v>0.76900000000000002</v>
      </c>
      <c r="H13" s="18" t="s">
        <v>54</v>
      </c>
      <c r="I13" s="30"/>
      <c r="J13" s="30"/>
      <c r="L13" s="39">
        <v>1897</v>
      </c>
      <c r="M13" s="39">
        <v>0</v>
      </c>
      <c r="N13" s="46" t="s">
        <v>25</v>
      </c>
      <c r="O13" s="39">
        <v>0</v>
      </c>
      <c r="P13" s="46" t="s">
        <v>25</v>
      </c>
      <c r="Q13" s="39">
        <v>0</v>
      </c>
      <c r="R13" s="46" t="s">
        <v>25</v>
      </c>
      <c r="S13" s="39">
        <v>0</v>
      </c>
      <c r="T13" s="46" t="s">
        <v>25</v>
      </c>
      <c r="U13" s="39">
        <v>0</v>
      </c>
      <c r="V13" s="46" t="s">
        <v>25</v>
      </c>
      <c r="W13" s="39">
        <v>0</v>
      </c>
      <c r="X13" s="46" t="s">
        <v>25</v>
      </c>
      <c r="Y13" s="39">
        <v>0</v>
      </c>
      <c r="Z13" s="46" t="s">
        <v>25</v>
      </c>
      <c r="AA13" s="39">
        <v>0</v>
      </c>
      <c r="AB13" s="46" t="s">
        <v>25</v>
      </c>
      <c r="AC13" s="39">
        <v>0</v>
      </c>
      <c r="AD13" s="46" t="s">
        <v>25</v>
      </c>
      <c r="AE13" s="39">
        <v>0</v>
      </c>
      <c r="AF13" s="46" t="s">
        <v>25</v>
      </c>
      <c r="AG13" s="39">
        <v>0</v>
      </c>
      <c r="AH13" s="46" t="s">
        <v>25</v>
      </c>
      <c r="AI13" s="39">
        <v>0</v>
      </c>
      <c r="AJ13" s="46" t="s">
        <v>25</v>
      </c>
      <c r="AK13" s="39">
        <v>0</v>
      </c>
      <c r="AL13" s="40"/>
      <c r="AM13" s="41">
        <f t="shared" si="0"/>
        <v>0</v>
      </c>
      <c r="AN13" s="42">
        <f t="shared" si="2"/>
        <v>0</v>
      </c>
      <c r="AO13" s="39">
        <v>1897</v>
      </c>
      <c r="AP13" s="41"/>
      <c r="AQ13" s="37">
        <v>11.368473652643303</v>
      </c>
      <c r="AR13" s="50"/>
      <c r="AS13" s="55"/>
      <c r="AT13" s="55"/>
    </row>
    <row r="14" spans="1:47" s="13" customFormat="1" ht="28.9" x14ac:dyDescent="0.3">
      <c r="A14" s="18">
        <v>1961</v>
      </c>
      <c r="B14" s="32">
        <v>6100</v>
      </c>
      <c r="C14" s="32">
        <v>3200</v>
      </c>
      <c r="D14" s="54"/>
      <c r="E14" s="22">
        <v>30503</v>
      </c>
      <c r="F14" s="24">
        <f t="shared" ref="F14:F30" si="3">G14/0.002228</f>
        <v>1072.7109515260324</v>
      </c>
      <c r="G14" s="21">
        <v>2.39</v>
      </c>
      <c r="H14" s="18" t="s">
        <v>58</v>
      </c>
      <c r="I14" s="30"/>
      <c r="J14" s="30"/>
      <c r="L14" s="39">
        <v>1898</v>
      </c>
      <c r="M14" s="39">
        <v>0</v>
      </c>
      <c r="N14" s="46" t="s">
        <v>25</v>
      </c>
      <c r="O14" s="39">
        <v>0</v>
      </c>
      <c r="P14" s="46" t="s">
        <v>25</v>
      </c>
      <c r="Q14" s="39">
        <v>0</v>
      </c>
      <c r="R14" s="46" t="s">
        <v>25</v>
      </c>
      <c r="S14" s="39">
        <v>0</v>
      </c>
      <c r="T14" s="46" t="s">
        <v>25</v>
      </c>
      <c r="U14" s="39">
        <v>0</v>
      </c>
      <c r="V14" s="46" t="s">
        <v>25</v>
      </c>
      <c r="W14" s="39">
        <v>0</v>
      </c>
      <c r="X14" s="46" t="s">
        <v>25</v>
      </c>
      <c r="Y14" s="39">
        <v>0</v>
      </c>
      <c r="Z14" s="46" t="s">
        <v>25</v>
      </c>
      <c r="AA14" s="39">
        <v>0</v>
      </c>
      <c r="AB14" s="46" t="s">
        <v>25</v>
      </c>
      <c r="AC14" s="39">
        <v>0</v>
      </c>
      <c r="AD14" s="46" t="s">
        <v>25</v>
      </c>
      <c r="AE14" s="39">
        <v>0</v>
      </c>
      <c r="AF14" s="46" t="s">
        <v>25</v>
      </c>
      <c r="AG14" s="39">
        <v>0</v>
      </c>
      <c r="AH14" s="46" t="s">
        <v>25</v>
      </c>
      <c r="AI14" s="39">
        <v>0</v>
      </c>
      <c r="AJ14" s="46" t="s">
        <v>25</v>
      </c>
      <c r="AK14" s="39">
        <v>0</v>
      </c>
      <c r="AL14" s="40"/>
      <c r="AM14" s="41">
        <f t="shared" si="0"/>
        <v>0</v>
      </c>
      <c r="AN14" s="42">
        <f t="shared" si="2"/>
        <v>0</v>
      </c>
      <c r="AO14" s="39">
        <v>1898</v>
      </c>
      <c r="AP14" s="41"/>
      <c r="AQ14" s="37">
        <v>11.368473652643303</v>
      </c>
      <c r="AR14" s="50"/>
      <c r="AS14" s="55"/>
      <c r="AT14" s="55"/>
    </row>
    <row r="15" spans="1:47" s="13" customFormat="1" ht="28.9" x14ac:dyDescent="0.3">
      <c r="A15" s="18">
        <v>1962</v>
      </c>
      <c r="B15" s="32">
        <v>11000</v>
      </c>
      <c r="C15" s="32">
        <v>5600</v>
      </c>
      <c r="D15" s="54"/>
      <c r="E15" s="22">
        <v>30531</v>
      </c>
      <c r="F15" s="24">
        <f t="shared" si="3"/>
        <v>1265.7091561938958</v>
      </c>
      <c r="G15" s="21">
        <v>2.82</v>
      </c>
      <c r="H15" s="18" t="s">
        <v>58</v>
      </c>
      <c r="I15" s="30"/>
      <c r="J15" s="30"/>
      <c r="L15" s="39">
        <v>1899</v>
      </c>
      <c r="M15" s="39">
        <v>0</v>
      </c>
      <c r="N15" s="46" t="s">
        <v>25</v>
      </c>
      <c r="O15" s="39">
        <v>0</v>
      </c>
      <c r="P15" s="46" t="s">
        <v>25</v>
      </c>
      <c r="Q15" s="39">
        <v>0</v>
      </c>
      <c r="R15" s="46" t="s">
        <v>25</v>
      </c>
      <c r="S15" s="39">
        <v>0</v>
      </c>
      <c r="T15" s="46" t="s">
        <v>25</v>
      </c>
      <c r="U15" s="39">
        <v>0</v>
      </c>
      <c r="V15" s="46" t="s">
        <v>25</v>
      </c>
      <c r="W15" s="39">
        <v>0</v>
      </c>
      <c r="X15" s="46" t="s">
        <v>25</v>
      </c>
      <c r="Y15" s="39">
        <v>0</v>
      </c>
      <c r="Z15" s="46" t="s">
        <v>25</v>
      </c>
      <c r="AA15" s="39">
        <v>0</v>
      </c>
      <c r="AB15" s="46" t="s">
        <v>25</v>
      </c>
      <c r="AC15" s="39">
        <v>0</v>
      </c>
      <c r="AD15" s="46" t="s">
        <v>25</v>
      </c>
      <c r="AE15" s="39">
        <v>0</v>
      </c>
      <c r="AF15" s="46" t="s">
        <v>25</v>
      </c>
      <c r="AG15" s="39">
        <v>0</v>
      </c>
      <c r="AH15" s="46" t="s">
        <v>25</v>
      </c>
      <c r="AI15" s="39">
        <v>0</v>
      </c>
      <c r="AJ15" s="46" t="s">
        <v>25</v>
      </c>
      <c r="AK15" s="39">
        <v>0</v>
      </c>
      <c r="AL15" s="40"/>
      <c r="AM15" s="41">
        <f t="shared" si="0"/>
        <v>0</v>
      </c>
      <c r="AN15" s="42">
        <f t="shared" si="2"/>
        <v>0</v>
      </c>
      <c r="AO15" s="39">
        <v>1899</v>
      </c>
      <c r="AP15" s="41"/>
      <c r="AQ15" s="37">
        <v>11.368473652643303</v>
      </c>
      <c r="AR15" s="50"/>
      <c r="AS15" s="55"/>
      <c r="AT15" s="55"/>
    </row>
    <row r="16" spans="1:47" s="13" customFormat="1" ht="28.9" x14ac:dyDescent="0.3">
      <c r="A16" s="18">
        <v>1963</v>
      </c>
      <c r="B16" s="32">
        <v>9700</v>
      </c>
      <c r="C16" s="32">
        <v>4800</v>
      </c>
      <c r="D16" s="54"/>
      <c r="E16" s="22">
        <v>30628</v>
      </c>
      <c r="F16" s="24">
        <f t="shared" si="3"/>
        <v>1270.1974865350091</v>
      </c>
      <c r="G16" s="21">
        <v>2.83</v>
      </c>
      <c r="H16" s="18" t="s">
        <v>58</v>
      </c>
      <c r="I16" s="30"/>
      <c r="J16" s="30"/>
      <c r="L16" s="39">
        <v>1900</v>
      </c>
      <c r="M16" s="39">
        <v>0</v>
      </c>
      <c r="N16" s="46" t="s">
        <v>25</v>
      </c>
      <c r="O16" s="39">
        <v>0</v>
      </c>
      <c r="P16" s="46" t="s">
        <v>25</v>
      </c>
      <c r="Q16" s="39">
        <v>0</v>
      </c>
      <c r="R16" s="46" t="s">
        <v>25</v>
      </c>
      <c r="S16" s="39">
        <v>0</v>
      </c>
      <c r="T16" s="46" t="s">
        <v>25</v>
      </c>
      <c r="U16" s="39">
        <v>0</v>
      </c>
      <c r="V16" s="46" t="s">
        <v>25</v>
      </c>
      <c r="W16" s="39">
        <v>0</v>
      </c>
      <c r="X16" s="46" t="s">
        <v>25</v>
      </c>
      <c r="Y16" s="39">
        <v>0</v>
      </c>
      <c r="Z16" s="46" t="s">
        <v>25</v>
      </c>
      <c r="AA16" s="39">
        <v>0</v>
      </c>
      <c r="AB16" s="46" t="s">
        <v>25</v>
      </c>
      <c r="AC16" s="39">
        <v>0</v>
      </c>
      <c r="AD16" s="46" t="s">
        <v>25</v>
      </c>
      <c r="AE16" s="39">
        <v>0</v>
      </c>
      <c r="AF16" s="46" t="s">
        <v>25</v>
      </c>
      <c r="AG16" s="39">
        <v>0</v>
      </c>
      <c r="AH16" s="46" t="s">
        <v>25</v>
      </c>
      <c r="AI16" s="39">
        <v>0</v>
      </c>
      <c r="AJ16" s="46" t="s">
        <v>25</v>
      </c>
      <c r="AK16" s="39">
        <v>0</v>
      </c>
      <c r="AL16" s="40"/>
      <c r="AM16" s="41">
        <f t="shared" si="0"/>
        <v>0</v>
      </c>
      <c r="AN16" s="42">
        <f t="shared" si="2"/>
        <v>0</v>
      </c>
      <c r="AO16" s="39">
        <v>1900</v>
      </c>
      <c r="AP16" s="41"/>
      <c r="AQ16" s="37">
        <v>11.368473652643303</v>
      </c>
      <c r="AR16" s="50"/>
      <c r="AS16" s="55"/>
      <c r="AT16" s="55"/>
    </row>
    <row r="17" spans="1:46" s="13" customFormat="1" ht="28.9" x14ac:dyDescent="0.3">
      <c r="A17" s="18">
        <v>1964</v>
      </c>
      <c r="B17" s="32">
        <v>12000</v>
      </c>
      <c r="C17" s="32">
        <v>5740</v>
      </c>
      <c r="D17" s="54"/>
      <c r="E17" s="22">
        <v>30845</v>
      </c>
      <c r="F17" s="24">
        <f t="shared" si="3"/>
        <v>1862.6570915619391</v>
      </c>
      <c r="G17" s="21">
        <v>4.1500000000000004</v>
      </c>
      <c r="H17" s="18" t="s">
        <v>58</v>
      </c>
      <c r="I17" s="30"/>
      <c r="J17" s="30"/>
      <c r="L17" s="39">
        <v>1901</v>
      </c>
      <c r="M17" s="39">
        <v>0</v>
      </c>
      <c r="N17" s="46" t="s">
        <v>25</v>
      </c>
      <c r="O17" s="39">
        <v>0</v>
      </c>
      <c r="P17" s="46" t="s">
        <v>25</v>
      </c>
      <c r="Q17" s="39">
        <v>0</v>
      </c>
      <c r="R17" s="46" t="s">
        <v>25</v>
      </c>
      <c r="S17" s="39">
        <v>0</v>
      </c>
      <c r="T17" s="46" t="s">
        <v>25</v>
      </c>
      <c r="U17" s="39">
        <v>0</v>
      </c>
      <c r="V17" s="46" t="s">
        <v>25</v>
      </c>
      <c r="W17" s="39">
        <v>0</v>
      </c>
      <c r="X17" s="46" t="s">
        <v>25</v>
      </c>
      <c r="Y17" s="39">
        <v>0</v>
      </c>
      <c r="Z17" s="46" t="s">
        <v>25</v>
      </c>
      <c r="AA17" s="39">
        <v>0</v>
      </c>
      <c r="AB17" s="46" t="s">
        <v>25</v>
      </c>
      <c r="AC17" s="39">
        <v>0</v>
      </c>
      <c r="AD17" s="46" t="s">
        <v>25</v>
      </c>
      <c r="AE17" s="39">
        <v>0</v>
      </c>
      <c r="AF17" s="46" t="s">
        <v>25</v>
      </c>
      <c r="AG17" s="39">
        <v>0</v>
      </c>
      <c r="AH17" s="46" t="s">
        <v>25</v>
      </c>
      <c r="AI17" s="39">
        <v>0</v>
      </c>
      <c r="AJ17" s="46" t="s">
        <v>25</v>
      </c>
      <c r="AK17" s="39">
        <v>0</v>
      </c>
      <c r="AL17" s="40"/>
      <c r="AM17" s="41">
        <f t="shared" si="0"/>
        <v>0</v>
      </c>
      <c r="AN17" s="42">
        <f t="shared" si="2"/>
        <v>0</v>
      </c>
      <c r="AO17" s="39">
        <v>1901</v>
      </c>
      <c r="AP17" s="41"/>
      <c r="AQ17" s="37">
        <v>11.368473652643303</v>
      </c>
      <c r="AR17" s="50"/>
      <c r="AS17" s="55"/>
      <c r="AT17" s="55"/>
    </row>
    <row r="18" spans="1:46" s="13" customFormat="1" ht="28.9" x14ac:dyDescent="0.3">
      <c r="A18" s="18">
        <v>1965</v>
      </c>
      <c r="B18" s="32">
        <v>19300</v>
      </c>
      <c r="C18" s="32">
        <v>7600</v>
      </c>
      <c r="D18" s="52"/>
      <c r="E18" s="22">
        <v>31000</v>
      </c>
      <c r="F18" s="24">
        <f t="shared" si="3"/>
        <v>1355.475763016158</v>
      </c>
      <c r="G18" s="21">
        <v>3.02</v>
      </c>
      <c r="H18" s="18" t="s">
        <v>58</v>
      </c>
      <c r="I18" s="30"/>
      <c r="J18" s="30"/>
      <c r="L18" s="27">
        <v>1902</v>
      </c>
      <c r="M18" s="27">
        <v>0</v>
      </c>
      <c r="N18" s="43" t="s">
        <v>25</v>
      </c>
      <c r="O18" s="27">
        <v>0</v>
      </c>
      <c r="P18" s="43" t="s">
        <v>25</v>
      </c>
      <c r="Q18" s="27">
        <v>5.4</v>
      </c>
      <c r="R18" s="43"/>
      <c r="S18" s="27">
        <v>1.55</v>
      </c>
      <c r="T18" s="43"/>
      <c r="U18" s="27">
        <v>0.9</v>
      </c>
      <c r="V18" s="43"/>
      <c r="W18" s="27">
        <v>0.3</v>
      </c>
      <c r="X18" s="43"/>
      <c r="Y18" s="27">
        <v>0.5</v>
      </c>
      <c r="Z18" s="43"/>
      <c r="AA18" s="27">
        <v>0</v>
      </c>
      <c r="AB18" s="43"/>
      <c r="AC18" s="27">
        <v>1</v>
      </c>
      <c r="AD18" s="43"/>
      <c r="AE18" s="27">
        <v>0.4</v>
      </c>
      <c r="AF18" s="43"/>
      <c r="AG18" s="27">
        <v>1.1000000000000001</v>
      </c>
      <c r="AH18" s="43"/>
      <c r="AI18" s="27">
        <v>0.3</v>
      </c>
      <c r="AJ18" s="43"/>
      <c r="AK18" s="27">
        <v>11.45</v>
      </c>
      <c r="AL18" s="16"/>
      <c r="AM18" s="37">
        <f t="shared" si="0"/>
        <v>11.450000000000001</v>
      </c>
      <c r="AN18" s="36">
        <f>12-2</f>
        <v>10</v>
      </c>
      <c r="AO18" s="27">
        <v>1902</v>
      </c>
      <c r="AP18" s="37">
        <f t="shared" ref="AP18:AP35" si="4">(AM18*12)/AN18</f>
        <v>13.74</v>
      </c>
      <c r="AQ18" s="37">
        <v>11.368473652643303</v>
      </c>
      <c r="AR18" s="50"/>
      <c r="AS18" s="55"/>
      <c r="AT18" s="55"/>
    </row>
    <row r="19" spans="1:46" s="13" customFormat="1" ht="28.9" x14ac:dyDescent="0.3">
      <c r="A19" s="18">
        <v>1966</v>
      </c>
      <c r="B19" s="32">
        <v>22400</v>
      </c>
      <c r="C19" s="32">
        <v>13000</v>
      </c>
      <c r="D19" s="54"/>
      <c r="E19" s="22">
        <v>31065</v>
      </c>
      <c r="F19" s="24">
        <f t="shared" si="3"/>
        <v>1476.660682226212</v>
      </c>
      <c r="G19" s="21">
        <v>3.29</v>
      </c>
      <c r="H19" s="18" t="s">
        <v>58</v>
      </c>
      <c r="I19" s="30"/>
      <c r="J19" s="30"/>
      <c r="L19" s="27">
        <v>1903</v>
      </c>
      <c r="M19" s="27">
        <v>1</v>
      </c>
      <c r="N19" s="43"/>
      <c r="O19" s="27">
        <v>1.2</v>
      </c>
      <c r="P19" s="43"/>
      <c r="Q19" s="27">
        <v>0.35</v>
      </c>
      <c r="R19" s="43"/>
      <c r="S19" s="27">
        <v>1.1000000000000001</v>
      </c>
      <c r="T19" s="43"/>
      <c r="U19" s="27">
        <v>1.1000000000000001</v>
      </c>
      <c r="V19" s="43"/>
      <c r="W19" s="27">
        <v>0.1</v>
      </c>
      <c r="X19" s="43"/>
      <c r="Y19" s="27">
        <v>0</v>
      </c>
      <c r="Z19" s="43"/>
      <c r="AA19" s="27">
        <v>0</v>
      </c>
      <c r="AB19" s="43"/>
      <c r="AC19" s="27">
        <v>0</v>
      </c>
      <c r="AD19" s="43"/>
      <c r="AE19" s="27">
        <v>0</v>
      </c>
      <c r="AF19" s="43"/>
      <c r="AG19" s="27">
        <v>0</v>
      </c>
      <c r="AH19" s="43"/>
      <c r="AI19" s="27">
        <v>0.2</v>
      </c>
      <c r="AJ19" s="43"/>
      <c r="AK19" s="27">
        <v>5.05</v>
      </c>
      <c r="AL19" s="16"/>
      <c r="AM19" s="37">
        <f t="shared" si="0"/>
        <v>5.05</v>
      </c>
      <c r="AN19" s="36">
        <f t="shared" ref="AN19:AN60" si="5">12-0</f>
        <v>12</v>
      </c>
      <c r="AO19" s="27">
        <v>1903</v>
      </c>
      <c r="AP19" s="37">
        <f t="shared" si="4"/>
        <v>5.05</v>
      </c>
      <c r="AQ19" s="37">
        <v>11.368473652643303</v>
      </c>
      <c r="AR19" s="50"/>
      <c r="AS19" s="55"/>
      <c r="AT19" s="55"/>
    </row>
    <row r="20" spans="1:46" s="13" customFormat="1" ht="30" x14ac:dyDescent="0.25">
      <c r="A20" s="18">
        <v>1967</v>
      </c>
      <c r="B20" s="32">
        <v>19360</v>
      </c>
      <c r="C20" s="32">
        <v>9500</v>
      </c>
      <c r="D20" s="54"/>
      <c r="E20" s="22">
        <v>31194</v>
      </c>
      <c r="F20" s="24">
        <f t="shared" si="3"/>
        <v>1481.1490125673249</v>
      </c>
      <c r="G20" s="21">
        <v>3.3</v>
      </c>
      <c r="H20" s="18" t="s">
        <v>58</v>
      </c>
      <c r="I20" s="30"/>
      <c r="J20" s="30"/>
      <c r="L20" s="27">
        <v>1904</v>
      </c>
      <c r="M20" s="27">
        <v>0.45</v>
      </c>
      <c r="N20" s="43"/>
      <c r="O20" s="27">
        <v>1.8</v>
      </c>
      <c r="P20" s="43"/>
      <c r="Q20" s="27">
        <v>1</v>
      </c>
      <c r="R20" s="43"/>
      <c r="S20" s="27">
        <v>0.59</v>
      </c>
      <c r="T20" s="43"/>
      <c r="U20" s="27">
        <v>0</v>
      </c>
      <c r="V20" s="43"/>
      <c r="W20" s="27">
        <v>0</v>
      </c>
      <c r="X20" s="43"/>
      <c r="Y20" s="27">
        <v>1.5</v>
      </c>
      <c r="Z20" s="43"/>
      <c r="AA20" s="27">
        <v>3.4</v>
      </c>
      <c r="AB20" s="43"/>
      <c r="AC20" s="27">
        <v>0.11</v>
      </c>
      <c r="AD20" s="43"/>
      <c r="AE20" s="27">
        <v>0.71</v>
      </c>
      <c r="AF20" s="43"/>
      <c r="AG20" s="27">
        <v>0</v>
      </c>
      <c r="AH20" s="43"/>
      <c r="AI20" s="27">
        <v>0.25</v>
      </c>
      <c r="AJ20" s="43"/>
      <c r="AK20" s="27">
        <v>9.81</v>
      </c>
      <c r="AL20" s="16"/>
      <c r="AM20" s="37">
        <f t="shared" si="0"/>
        <v>9.8099999999999987</v>
      </c>
      <c r="AN20" s="36">
        <f t="shared" si="5"/>
        <v>12</v>
      </c>
      <c r="AO20" s="27">
        <v>1904</v>
      </c>
      <c r="AP20" s="37">
        <f t="shared" si="4"/>
        <v>9.8099999999999987</v>
      </c>
      <c r="AQ20" s="37">
        <v>11.368473652643303</v>
      </c>
      <c r="AR20" s="50"/>
      <c r="AS20" s="55"/>
      <c r="AT20" s="55"/>
    </row>
    <row r="21" spans="1:46" s="13" customFormat="1" ht="30" x14ac:dyDescent="0.25">
      <c r="A21" s="18">
        <v>1968</v>
      </c>
      <c r="B21" s="32">
        <v>18160</v>
      </c>
      <c r="C21" s="32">
        <v>9000</v>
      </c>
      <c r="D21" s="54"/>
      <c r="E21" s="22">
        <v>31354</v>
      </c>
      <c r="F21" s="24">
        <f t="shared" si="3"/>
        <v>1117.5942549371634</v>
      </c>
      <c r="G21" s="21">
        <v>2.4900000000000002</v>
      </c>
      <c r="H21" s="18" t="s">
        <v>58</v>
      </c>
      <c r="I21" s="30"/>
      <c r="J21" s="30"/>
      <c r="L21" s="27">
        <v>1905</v>
      </c>
      <c r="M21" s="27">
        <v>2.6</v>
      </c>
      <c r="N21" s="43"/>
      <c r="O21" s="27">
        <v>2.6</v>
      </c>
      <c r="P21" s="43"/>
      <c r="Q21" s="27">
        <v>1.1000000000000001</v>
      </c>
      <c r="R21" s="43"/>
      <c r="S21" s="27">
        <v>2.23</v>
      </c>
      <c r="T21" s="43"/>
      <c r="U21" s="27">
        <v>1.1000000000000001</v>
      </c>
      <c r="V21" s="43"/>
      <c r="W21" s="27">
        <v>7.0000000000000007E-2</v>
      </c>
      <c r="X21" s="43"/>
      <c r="Y21" s="27">
        <v>0</v>
      </c>
      <c r="Z21" s="43"/>
      <c r="AA21" s="27">
        <v>0.95</v>
      </c>
      <c r="AB21" s="43"/>
      <c r="AC21" s="27">
        <v>0.5</v>
      </c>
      <c r="AD21" s="43"/>
      <c r="AE21" s="27">
        <v>0</v>
      </c>
      <c r="AF21" s="43"/>
      <c r="AG21" s="27">
        <v>1.4</v>
      </c>
      <c r="AH21" s="43"/>
      <c r="AI21" s="27">
        <v>1.6</v>
      </c>
      <c r="AJ21" s="43"/>
      <c r="AK21" s="27">
        <v>14.15</v>
      </c>
      <c r="AL21" s="16"/>
      <c r="AM21" s="37">
        <f t="shared" si="0"/>
        <v>14.15</v>
      </c>
      <c r="AN21" s="36">
        <f t="shared" si="5"/>
        <v>12</v>
      </c>
      <c r="AO21" s="27">
        <v>1905</v>
      </c>
      <c r="AP21" s="37">
        <f t="shared" si="4"/>
        <v>14.15</v>
      </c>
      <c r="AQ21" s="37">
        <v>11.368473652643303</v>
      </c>
      <c r="AR21" s="50"/>
      <c r="AS21" s="55"/>
      <c r="AT21" s="55"/>
    </row>
    <row r="22" spans="1:46" s="13" customFormat="1" ht="30" x14ac:dyDescent="0.25">
      <c r="A22" s="18">
        <v>1969</v>
      </c>
      <c r="B22" s="32">
        <v>22900</v>
      </c>
      <c r="C22" s="33"/>
      <c r="D22" s="54"/>
      <c r="E22" s="22">
        <v>31448</v>
      </c>
      <c r="F22" s="24">
        <f t="shared" si="3"/>
        <v>1000.8976660682226</v>
      </c>
      <c r="G22" s="21">
        <v>2.23</v>
      </c>
      <c r="H22" s="18" t="s">
        <v>58</v>
      </c>
      <c r="I22" s="30"/>
      <c r="J22" s="30"/>
      <c r="L22" s="27">
        <v>1906</v>
      </c>
      <c r="M22" s="27">
        <v>0</v>
      </c>
      <c r="N22" s="43" t="s">
        <v>25</v>
      </c>
      <c r="O22" s="27">
        <v>0</v>
      </c>
      <c r="P22" s="43" t="s">
        <v>25</v>
      </c>
      <c r="Q22" s="27">
        <v>0.01</v>
      </c>
      <c r="R22" s="43" t="s">
        <v>27</v>
      </c>
      <c r="S22" s="27">
        <v>1.26</v>
      </c>
      <c r="T22" s="43"/>
      <c r="U22" s="27">
        <v>2.59</v>
      </c>
      <c r="V22" s="43"/>
      <c r="W22" s="27">
        <v>1.21</v>
      </c>
      <c r="X22" s="43"/>
      <c r="Y22" s="27">
        <v>1.27</v>
      </c>
      <c r="Z22" s="43"/>
      <c r="AA22" s="27">
        <v>0.65</v>
      </c>
      <c r="AB22" s="43"/>
      <c r="AC22" s="27">
        <v>0.53</v>
      </c>
      <c r="AD22" s="43"/>
      <c r="AE22" s="27">
        <v>0.66</v>
      </c>
      <c r="AF22" s="43"/>
      <c r="AG22" s="27">
        <v>1.24</v>
      </c>
      <c r="AH22" s="43"/>
      <c r="AI22" s="27">
        <v>2.4900000000000002</v>
      </c>
      <c r="AJ22" s="43"/>
      <c r="AK22" s="27">
        <v>11.9</v>
      </c>
      <c r="AL22" s="16"/>
      <c r="AM22" s="37">
        <f t="shared" si="0"/>
        <v>11.91</v>
      </c>
      <c r="AN22" s="36">
        <f>12-2</f>
        <v>10</v>
      </c>
      <c r="AO22" s="27">
        <v>1906</v>
      </c>
      <c r="AP22" s="37">
        <f t="shared" si="4"/>
        <v>14.292000000000002</v>
      </c>
      <c r="AQ22" s="37">
        <v>11.368473652643303</v>
      </c>
      <c r="AR22" s="50"/>
      <c r="AS22" s="55"/>
      <c r="AT22" s="55"/>
    </row>
    <row r="23" spans="1:46" s="13" customFormat="1" ht="30" x14ac:dyDescent="0.25">
      <c r="A23" s="18">
        <v>1970</v>
      </c>
      <c r="B23" s="33"/>
      <c r="C23" s="33"/>
      <c r="D23" s="54"/>
      <c r="E23" s="22">
        <v>31817</v>
      </c>
      <c r="F23" s="24">
        <f t="shared" si="3"/>
        <v>816.87612208258531</v>
      </c>
      <c r="G23" s="21">
        <v>1.82</v>
      </c>
      <c r="H23" s="18" t="s">
        <v>58</v>
      </c>
      <c r="I23" s="30"/>
      <c r="J23" s="30"/>
      <c r="L23" s="27">
        <v>1907</v>
      </c>
      <c r="M23" s="27">
        <v>4.7</v>
      </c>
      <c r="N23" s="43"/>
      <c r="O23" s="27">
        <v>0.78</v>
      </c>
      <c r="P23" s="43"/>
      <c r="Q23" s="27">
        <v>2.1800000000000002</v>
      </c>
      <c r="R23" s="43"/>
      <c r="S23" s="27">
        <v>1.04</v>
      </c>
      <c r="T23" s="43"/>
      <c r="U23" s="27">
        <v>2.62</v>
      </c>
      <c r="V23" s="43"/>
      <c r="W23" s="27">
        <v>3.86</v>
      </c>
      <c r="X23" s="43"/>
      <c r="Y23" s="27">
        <v>0.19</v>
      </c>
      <c r="Z23" s="43"/>
      <c r="AA23" s="27">
        <v>0.63</v>
      </c>
      <c r="AB23" s="43"/>
      <c r="AC23" s="27">
        <v>0.64</v>
      </c>
      <c r="AD23" s="43"/>
      <c r="AE23" s="27">
        <v>0.85</v>
      </c>
      <c r="AF23" s="43"/>
      <c r="AG23" s="27">
        <v>0.7</v>
      </c>
      <c r="AH23" s="43"/>
      <c r="AI23" s="27">
        <v>2.4500000000000002</v>
      </c>
      <c r="AJ23" s="43"/>
      <c r="AK23" s="27">
        <v>20.64</v>
      </c>
      <c r="AL23" s="16"/>
      <c r="AM23" s="37">
        <f t="shared" si="0"/>
        <v>20.64</v>
      </c>
      <c r="AN23" s="36">
        <f t="shared" si="5"/>
        <v>12</v>
      </c>
      <c r="AO23" s="27">
        <v>1907</v>
      </c>
      <c r="AP23" s="37">
        <f t="shared" si="4"/>
        <v>20.64</v>
      </c>
      <c r="AQ23" s="37">
        <v>11.368473652643303</v>
      </c>
      <c r="AR23" s="50"/>
      <c r="AS23" s="55"/>
      <c r="AT23" s="55"/>
    </row>
    <row r="24" spans="1:46" s="13" customFormat="1" ht="30" x14ac:dyDescent="0.25">
      <c r="A24" s="18">
        <v>1971</v>
      </c>
      <c r="B24" s="33"/>
      <c r="C24" s="33"/>
      <c r="D24" s="54"/>
      <c r="E24" s="22">
        <v>31999</v>
      </c>
      <c r="F24" s="24">
        <f t="shared" si="3"/>
        <v>320.01795332136447</v>
      </c>
      <c r="G24" s="25">
        <v>0.71299999999999997</v>
      </c>
      <c r="H24" s="18" t="s">
        <v>58</v>
      </c>
      <c r="I24" s="30"/>
      <c r="J24" s="30"/>
      <c r="L24" s="27">
        <v>1908</v>
      </c>
      <c r="M24" s="27">
        <v>2.15</v>
      </c>
      <c r="N24" s="43"/>
      <c r="O24" s="27">
        <v>2.5499999999999998</v>
      </c>
      <c r="P24" s="43"/>
      <c r="Q24" s="27">
        <v>1.95</v>
      </c>
      <c r="R24" s="43"/>
      <c r="S24" s="27">
        <v>0.3</v>
      </c>
      <c r="T24" s="43"/>
      <c r="U24" s="27">
        <v>2.13</v>
      </c>
      <c r="V24" s="43"/>
      <c r="W24" s="27">
        <v>0.44</v>
      </c>
      <c r="X24" s="43"/>
      <c r="Y24" s="27">
        <v>1.28</v>
      </c>
      <c r="Z24" s="43"/>
      <c r="AA24" s="27">
        <v>0.56999999999999995</v>
      </c>
      <c r="AB24" s="43"/>
      <c r="AC24" s="27">
        <v>1.7</v>
      </c>
      <c r="AD24" s="43"/>
      <c r="AE24" s="27">
        <v>0.53</v>
      </c>
      <c r="AF24" s="43"/>
      <c r="AG24" s="27">
        <v>0.15</v>
      </c>
      <c r="AH24" s="43"/>
      <c r="AI24" s="27">
        <v>0.25</v>
      </c>
      <c r="AJ24" s="43"/>
      <c r="AK24" s="27">
        <v>14</v>
      </c>
      <c r="AL24" s="16"/>
      <c r="AM24" s="37">
        <f t="shared" si="0"/>
        <v>13.999999999999996</v>
      </c>
      <c r="AN24" s="36">
        <f t="shared" si="5"/>
        <v>12</v>
      </c>
      <c r="AO24" s="27">
        <v>1908</v>
      </c>
      <c r="AP24" s="37">
        <f t="shared" si="4"/>
        <v>13.999999999999995</v>
      </c>
      <c r="AQ24" s="37">
        <v>11.368473652643303</v>
      </c>
      <c r="AR24" s="50"/>
      <c r="AS24" s="55"/>
      <c r="AT24" s="55"/>
    </row>
    <row r="25" spans="1:46" s="13" customFormat="1" ht="30" x14ac:dyDescent="0.25">
      <c r="A25" s="18">
        <v>1972</v>
      </c>
      <c r="B25" s="33"/>
      <c r="C25" s="33"/>
      <c r="D25" s="54"/>
      <c r="E25" s="22">
        <v>32195</v>
      </c>
      <c r="F25" s="24">
        <f t="shared" si="3"/>
        <v>278.27648114901257</v>
      </c>
      <c r="G25" s="25">
        <v>0.62</v>
      </c>
      <c r="H25" s="18" t="s">
        <v>58</v>
      </c>
      <c r="I25" s="30"/>
      <c r="J25" s="30"/>
      <c r="L25" s="27">
        <v>1909</v>
      </c>
      <c r="M25" s="27">
        <v>1.58</v>
      </c>
      <c r="N25" s="43"/>
      <c r="O25" s="27">
        <v>0.78</v>
      </c>
      <c r="P25" s="43"/>
      <c r="Q25" s="27">
        <v>1.28</v>
      </c>
      <c r="R25" s="43"/>
      <c r="S25" s="27">
        <v>0.5</v>
      </c>
      <c r="T25" s="43"/>
      <c r="U25" s="27">
        <v>0.09</v>
      </c>
      <c r="V25" s="43"/>
      <c r="W25" s="27">
        <v>0</v>
      </c>
      <c r="X25" s="43"/>
      <c r="Y25" s="27">
        <v>0.38</v>
      </c>
      <c r="Z25" s="43"/>
      <c r="AA25" s="27">
        <v>1.64</v>
      </c>
      <c r="AB25" s="43"/>
      <c r="AC25" s="27">
        <v>0.68</v>
      </c>
      <c r="AD25" s="43"/>
      <c r="AE25" s="27">
        <v>1.29</v>
      </c>
      <c r="AF25" s="43"/>
      <c r="AG25" s="27">
        <v>3.53</v>
      </c>
      <c r="AH25" s="43"/>
      <c r="AI25" s="27">
        <v>0.71</v>
      </c>
      <c r="AJ25" s="43"/>
      <c r="AK25" s="27">
        <v>12.46</v>
      </c>
      <c r="AL25" s="16"/>
      <c r="AM25" s="37">
        <f t="shared" si="0"/>
        <v>12.459999999999997</v>
      </c>
      <c r="AN25" s="36">
        <f t="shared" si="5"/>
        <v>12</v>
      </c>
      <c r="AO25" s="27">
        <v>1909</v>
      </c>
      <c r="AP25" s="37">
        <f t="shared" si="4"/>
        <v>12.459999999999999</v>
      </c>
      <c r="AQ25" s="37">
        <v>11.368473652643303</v>
      </c>
      <c r="AR25" s="50"/>
      <c r="AS25" s="55"/>
      <c r="AT25" s="55"/>
    </row>
    <row r="26" spans="1:46" s="13" customFormat="1" ht="30" x14ac:dyDescent="0.25">
      <c r="A26" s="18">
        <v>1973</v>
      </c>
      <c r="B26" s="33"/>
      <c r="C26" s="33"/>
      <c r="D26" s="54"/>
      <c r="E26" s="22">
        <v>32580</v>
      </c>
      <c r="F26" s="24">
        <f t="shared" si="3"/>
        <v>215.43985637342908</v>
      </c>
      <c r="G26" s="25">
        <v>0.48</v>
      </c>
      <c r="H26" s="18" t="s">
        <v>58</v>
      </c>
      <c r="I26" s="30"/>
      <c r="J26" s="30"/>
      <c r="L26" s="27">
        <v>1910</v>
      </c>
      <c r="M26" s="27">
        <v>0.71</v>
      </c>
      <c r="N26" s="43"/>
      <c r="O26" s="27">
        <v>0.52</v>
      </c>
      <c r="P26" s="43"/>
      <c r="Q26" s="27">
        <v>0.81</v>
      </c>
      <c r="R26" s="43"/>
      <c r="S26" s="27">
        <v>0.53</v>
      </c>
      <c r="T26" s="43"/>
      <c r="U26" s="27">
        <v>0.65</v>
      </c>
      <c r="V26" s="43"/>
      <c r="W26" s="27">
        <v>0.02</v>
      </c>
      <c r="X26" s="43"/>
      <c r="Y26" s="27">
        <v>2.62</v>
      </c>
      <c r="Z26" s="43"/>
      <c r="AA26" s="27">
        <v>0.54</v>
      </c>
      <c r="AB26" s="43"/>
      <c r="AC26" s="27">
        <v>1.1499999999999999</v>
      </c>
      <c r="AD26" s="43"/>
      <c r="AE26" s="27">
        <v>0.7</v>
      </c>
      <c r="AF26" s="43"/>
      <c r="AG26" s="27">
        <v>0.57999999999999996</v>
      </c>
      <c r="AH26" s="43"/>
      <c r="AI26" s="27">
        <v>0.63</v>
      </c>
      <c r="AJ26" s="43"/>
      <c r="AK26" s="27">
        <v>9.4600000000000009</v>
      </c>
      <c r="AL26" s="16"/>
      <c r="AM26" s="37">
        <f t="shared" si="0"/>
        <v>9.4600000000000009</v>
      </c>
      <c r="AN26" s="36">
        <f t="shared" si="5"/>
        <v>12</v>
      </c>
      <c r="AO26" s="27">
        <v>1910</v>
      </c>
      <c r="AP26" s="37">
        <f t="shared" si="4"/>
        <v>9.4600000000000009</v>
      </c>
      <c r="AQ26" s="37">
        <v>11.368473652643303</v>
      </c>
      <c r="AR26" s="50"/>
      <c r="AS26" s="55"/>
      <c r="AT26" s="55"/>
    </row>
    <row r="27" spans="1:46" s="13" customFormat="1" ht="30" x14ac:dyDescent="0.25">
      <c r="A27" s="18">
        <v>1974</v>
      </c>
      <c r="B27" s="33"/>
      <c r="C27" s="33"/>
      <c r="D27" s="54"/>
      <c r="E27" s="22">
        <v>32965</v>
      </c>
      <c r="F27" s="24">
        <f t="shared" si="3"/>
        <v>255.83482944344703</v>
      </c>
      <c r="G27" s="25">
        <v>0.56999999999999995</v>
      </c>
      <c r="H27" s="18" t="s">
        <v>58</v>
      </c>
      <c r="I27" s="30"/>
      <c r="J27" s="30"/>
      <c r="L27" s="27">
        <v>1911</v>
      </c>
      <c r="M27" s="27">
        <v>1.49</v>
      </c>
      <c r="N27" s="43"/>
      <c r="O27" s="27">
        <v>1.3</v>
      </c>
      <c r="P27" s="43"/>
      <c r="Q27" s="27">
        <v>1.27</v>
      </c>
      <c r="R27" s="43"/>
      <c r="S27" s="27">
        <v>1.35</v>
      </c>
      <c r="T27" s="43"/>
      <c r="U27" s="27">
        <v>1.01</v>
      </c>
      <c r="V27" s="43"/>
      <c r="W27" s="27">
        <v>1.63</v>
      </c>
      <c r="X27" s="43"/>
      <c r="Y27" s="27">
        <v>0.5</v>
      </c>
      <c r="Z27" s="43"/>
      <c r="AA27" s="27">
        <v>0</v>
      </c>
      <c r="AB27" s="43"/>
      <c r="AC27" s="27">
        <v>1.2</v>
      </c>
      <c r="AD27" s="43"/>
      <c r="AE27" s="27">
        <v>0.65</v>
      </c>
      <c r="AF27" s="43"/>
      <c r="AG27" s="27">
        <v>0.18</v>
      </c>
      <c r="AH27" s="43"/>
      <c r="AI27" s="27">
        <v>0.77</v>
      </c>
      <c r="AJ27" s="43" t="s">
        <v>25</v>
      </c>
      <c r="AK27" s="27">
        <v>10.58</v>
      </c>
      <c r="AL27" s="16"/>
      <c r="AM27" s="37">
        <f t="shared" si="0"/>
        <v>11.35</v>
      </c>
      <c r="AN27" s="36">
        <f t="shared" si="5"/>
        <v>12</v>
      </c>
      <c r="AO27" s="27">
        <v>1911</v>
      </c>
      <c r="AP27" s="37">
        <f t="shared" si="4"/>
        <v>11.35</v>
      </c>
      <c r="AQ27" s="37">
        <v>11.368473652643303</v>
      </c>
      <c r="AR27" s="50"/>
      <c r="AS27" s="55"/>
      <c r="AT27" s="55"/>
    </row>
    <row r="28" spans="1:46" s="13" customFormat="1" ht="30" x14ac:dyDescent="0.25">
      <c r="A28" s="18">
        <v>1975</v>
      </c>
      <c r="B28" s="32">
        <v>53388</v>
      </c>
      <c r="C28" s="32">
        <v>17796</v>
      </c>
      <c r="D28" s="52"/>
      <c r="E28" s="22">
        <v>33192</v>
      </c>
      <c r="F28" s="24">
        <f t="shared" si="3"/>
        <v>53.85996409335727</v>
      </c>
      <c r="G28" s="25">
        <v>0.12</v>
      </c>
      <c r="H28" s="18" t="s">
        <v>58</v>
      </c>
      <c r="I28" s="30"/>
      <c r="J28" s="30"/>
      <c r="L28" s="27">
        <v>1912</v>
      </c>
      <c r="M28" s="27">
        <v>0.72</v>
      </c>
      <c r="N28" s="43"/>
      <c r="O28" s="27">
        <v>0.13</v>
      </c>
      <c r="P28" s="43"/>
      <c r="Q28" s="27">
        <v>4.05</v>
      </c>
      <c r="R28" s="43"/>
      <c r="S28" s="27">
        <v>2.33</v>
      </c>
      <c r="T28" s="43"/>
      <c r="U28" s="27">
        <v>0.8</v>
      </c>
      <c r="V28" s="43"/>
      <c r="W28" s="27">
        <v>0.79</v>
      </c>
      <c r="X28" s="43" t="s">
        <v>28</v>
      </c>
      <c r="Y28" s="27">
        <v>3.38</v>
      </c>
      <c r="Z28" s="43"/>
      <c r="AA28" s="27">
        <v>0.53</v>
      </c>
      <c r="AB28" s="43"/>
      <c r="AC28" s="27">
        <v>0.65</v>
      </c>
      <c r="AD28" s="43"/>
      <c r="AE28" s="27">
        <v>4.08</v>
      </c>
      <c r="AF28" s="43" t="s">
        <v>31</v>
      </c>
      <c r="AG28" s="27">
        <v>0.87</v>
      </c>
      <c r="AH28" s="43"/>
      <c r="AI28" s="27">
        <v>0.69</v>
      </c>
      <c r="AJ28" s="43"/>
      <c r="AK28" s="27">
        <v>14.15</v>
      </c>
      <c r="AL28" s="16"/>
      <c r="AM28" s="37">
        <f t="shared" si="0"/>
        <v>19.020000000000003</v>
      </c>
      <c r="AN28" s="36">
        <f t="shared" si="5"/>
        <v>12</v>
      </c>
      <c r="AO28" s="27">
        <v>1912</v>
      </c>
      <c r="AP28" s="37">
        <f t="shared" si="4"/>
        <v>19.020000000000003</v>
      </c>
      <c r="AQ28" s="37">
        <v>11.368473652643303</v>
      </c>
      <c r="AR28" s="50"/>
      <c r="AS28" s="55"/>
      <c r="AT28" s="55"/>
    </row>
    <row r="29" spans="1:46" s="13" customFormat="1" ht="30" x14ac:dyDescent="0.25">
      <c r="A29" s="18">
        <v>1976</v>
      </c>
      <c r="B29" s="32">
        <v>56151</v>
      </c>
      <c r="C29" s="32">
        <v>18717</v>
      </c>
      <c r="D29" s="52"/>
      <c r="E29" s="22">
        <v>33305</v>
      </c>
      <c r="F29" s="24">
        <f t="shared" si="3"/>
        <v>394.97307001795332</v>
      </c>
      <c r="G29" s="25">
        <v>0.88</v>
      </c>
      <c r="H29" s="18" t="s">
        <v>58</v>
      </c>
      <c r="I29" s="30"/>
      <c r="J29" s="30"/>
      <c r="L29" s="27"/>
      <c r="M29" s="27"/>
      <c r="N29" s="43"/>
      <c r="O29" s="27"/>
      <c r="P29" s="43"/>
      <c r="Q29" s="27"/>
      <c r="R29" s="43"/>
      <c r="S29" s="27"/>
      <c r="T29" s="43"/>
      <c r="U29" s="27"/>
      <c r="V29" s="43"/>
      <c r="W29" s="27"/>
      <c r="X29" s="43"/>
      <c r="Y29" s="27"/>
      <c r="Z29" s="43"/>
      <c r="AA29" s="27"/>
      <c r="AB29" s="43"/>
      <c r="AC29" s="27"/>
      <c r="AD29" s="43"/>
      <c r="AE29" s="27"/>
      <c r="AF29" s="43"/>
      <c r="AG29" s="27"/>
      <c r="AH29" s="43"/>
      <c r="AI29" s="27"/>
      <c r="AJ29" s="43"/>
      <c r="AK29" s="27"/>
      <c r="AL29" s="16"/>
      <c r="AM29" s="51"/>
      <c r="AN29" s="50"/>
      <c r="AO29" s="19">
        <v>4671</v>
      </c>
      <c r="AP29" s="38"/>
      <c r="AQ29" s="38"/>
      <c r="AR29" s="21">
        <f>1.29+0.25</f>
        <v>1.54</v>
      </c>
      <c r="AS29" s="55"/>
      <c r="AT29" s="55"/>
    </row>
    <row r="30" spans="1:46" s="13" customFormat="1" ht="30" x14ac:dyDescent="0.25">
      <c r="A30" s="18">
        <v>1977</v>
      </c>
      <c r="B30" s="32">
        <v>52956</v>
      </c>
      <c r="C30" s="32">
        <v>19988</v>
      </c>
      <c r="D30" s="52"/>
      <c r="E30" s="22">
        <v>33393</v>
      </c>
      <c r="F30" s="24">
        <f t="shared" si="3"/>
        <v>134.64991023339317</v>
      </c>
      <c r="G30" s="25">
        <v>0.3</v>
      </c>
      <c r="H30" s="18" t="s">
        <v>58</v>
      </c>
      <c r="I30" s="30"/>
      <c r="J30" s="30"/>
      <c r="L30" s="27">
        <v>1913</v>
      </c>
      <c r="M30" s="27">
        <v>0.48</v>
      </c>
      <c r="N30" s="43"/>
      <c r="O30" s="27">
        <v>1.02</v>
      </c>
      <c r="P30" s="43"/>
      <c r="Q30" s="27">
        <v>0.75</v>
      </c>
      <c r="R30" s="43"/>
      <c r="S30" s="27">
        <v>1.68</v>
      </c>
      <c r="T30" s="43"/>
      <c r="U30" s="27">
        <v>3.16</v>
      </c>
      <c r="V30" s="43"/>
      <c r="W30" s="27">
        <v>3.79</v>
      </c>
      <c r="X30" s="43"/>
      <c r="Y30" s="27">
        <v>1.42</v>
      </c>
      <c r="Z30" s="43"/>
      <c r="AA30" s="27">
        <v>0.81</v>
      </c>
      <c r="AB30" s="43"/>
      <c r="AC30" s="27">
        <v>0.56999999999999995</v>
      </c>
      <c r="AD30" s="43"/>
      <c r="AE30" s="27">
        <v>0.15</v>
      </c>
      <c r="AF30" s="43"/>
      <c r="AG30" s="27">
        <v>1.1399999999999999</v>
      </c>
      <c r="AH30" s="43"/>
      <c r="AI30" s="27">
        <v>0.21</v>
      </c>
      <c r="AJ30" s="43" t="s">
        <v>25</v>
      </c>
      <c r="AK30" s="27">
        <v>14.97</v>
      </c>
      <c r="AL30" s="16"/>
      <c r="AM30" s="37">
        <f t="shared" si="0"/>
        <v>15.180000000000001</v>
      </c>
      <c r="AN30" s="36">
        <f t="shared" si="5"/>
        <v>12</v>
      </c>
      <c r="AO30" s="27">
        <v>1913</v>
      </c>
      <c r="AP30" s="37">
        <f t="shared" si="4"/>
        <v>15.180000000000001</v>
      </c>
      <c r="AQ30" s="37">
        <v>11.368473652643303</v>
      </c>
      <c r="AR30" s="50"/>
      <c r="AS30" s="55"/>
      <c r="AT30" s="55"/>
    </row>
    <row r="31" spans="1:46" s="13" customFormat="1" ht="30" x14ac:dyDescent="0.25">
      <c r="A31" s="18">
        <v>1978</v>
      </c>
      <c r="B31" s="75">
        <v>59760</v>
      </c>
      <c r="C31" s="32">
        <v>21855</v>
      </c>
      <c r="D31" s="52"/>
      <c r="E31" s="23">
        <v>33536</v>
      </c>
      <c r="F31" s="24">
        <f>G31/0.002228</f>
        <v>8.9766606822262123</v>
      </c>
      <c r="G31" s="26">
        <v>0.02</v>
      </c>
      <c r="H31" s="18" t="s">
        <v>58</v>
      </c>
      <c r="I31" s="30"/>
      <c r="J31" s="30"/>
      <c r="L31" s="27">
        <v>1914</v>
      </c>
      <c r="M31" s="27">
        <v>1.88</v>
      </c>
      <c r="N31" s="43"/>
      <c r="O31" s="27">
        <v>1.45</v>
      </c>
      <c r="P31" s="43"/>
      <c r="Q31" s="27">
        <v>0.46</v>
      </c>
      <c r="R31" s="43"/>
      <c r="S31" s="27">
        <v>3.57</v>
      </c>
      <c r="T31" s="43"/>
      <c r="U31" s="27">
        <v>1.56</v>
      </c>
      <c r="V31" s="43"/>
      <c r="W31" s="27">
        <v>2.98</v>
      </c>
      <c r="X31" s="43"/>
      <c r="Y31" s="27">
        <v>1.49</v>
      </c>
      <c r="Z31" s="43"/>
      <c r="AA31" s="27">
        <v>0.23</v>
      </c>
      <c r="AB31" s="43"/>
      <c r="AC31" s="27">
        <v>0.7</v>
      </c>
      <c r="AD31" s="43"/>
      <c r="AE31" s="27">
        <v>0.54</v>
      </c>
      <c r="AF31" s="43"/>
      <c r="AG31" s="27">
        <v>0</v>
      </c>
      <c r="AH31" s="43"/>
      <c r="AI31" s="27">
        <v>0.15</v>
      </c>
      <c r="AJ31" s="43"/>
      <c r="AK31" s="27">
        <v>15.01</v>
      </c>
      <c r="AL31" s="16"/>
      <c r="AM31" s="37">
        <f t="shared" si="0"/>
        <v>15.01</v>
      </c>
      <c r="AN31" s="36">
        <f t="shared" si="5"/>
        <v>12</v>
      </c>
      <c r="AO31" s="27">
        <v>1914</v>
      </c>
      <c r="AP31" s="37">
        <f t="shared" si="4"/>
        <v>15.01</v>
      </c>
      <c r="AQ31" s="37">
        <v>11.368473652643303</v>
      </c>
      <c r="AR31" s="50"/>
      <c r="AS31" s="55"/>
      <c r="AT31" s="55"/>
    </row>
    <row r="32" spans="1:46" s="13" customFormat="1" ht="30" x14ac:dyDescent="0.25">
      <c r="A32" s="18">
        <v>1979</v>
      </c>
      <c r="B32" s="75">
        <v>61839</v>
      </c>
      <c r="C32" s="32">
        <v>22583</v>
      </c>
      <c r="D32" s="52"/>
      <c r="E32" s="23">
        <v>33580</v>
      </c>
      <c r="F32" s="24">
        <f>G32/0.002228</f>
        <v>13.464991023339318</v>
      </c>
      <c r="G32" s="26">
        <v>0.03</v>
      </c>
      <c r="H32" s="18" t="s">
        <v>58</v>
      </c>
      <c r="I32" s="30"/>
      <c r="J32" s="30"/>
      <c r="L32" s="27">
        <v>1915</v>
      </c>
      <c r="M32" s="27">
        <v>0.61</v>
      </c>
      <c r="N32" s="43"/>
      <c r="O32" s="27">
        <v>1.06</v>
      </c>
      <c r="P32" s="43"/>
      <c r="Q32" s="27">
        <v>0.71</v>
      </c>
      <c r="R32" s="43"/>
      <c r="S32" s="27">
        <v>3.29</v>
      </c>
      <c r="T32" s="43"/>
      <c r="U32" s="27">
        <v>2.98</v>
      </c>
      <c r="V32" s="43"/>
      <c r="W32" s="27">
        <v>0.37</v>
      </c>
      <c r="X32" s="43"/>
      <c r="Y32" s="27">
        <v>0.47</v>
      </c>
      <c r="Z32" s="43"/>
      <c r="AA32" s="27">
        <v>0</v>
      </c>
      <c r="AB32" s="43"/>
      <c r="AC32" s="27">
        <v>0.1</v>
      </c>
      <c r="AD32" s="43"/>
      <c r="AE32" s="27">
        <v>0.1</v>
      </c>
      <c r="AF32" s="43"/>
      <c r="AG32" s="27">
        <v>0.39</v>
      </c>
      <c r="AH32" s="43"/>
      <c r="AI32" s="27">
        <v>0.63</v>
      </c>
      <c r="AJ32" s="43"/>
      <c r="AK32" s="27">
        <v>10.71</v>
      </c>
      <c r="AL32" s="16"/>
      <c r="AM32" s="37">
        <f t="shared" si="0"/>
        <v>10.71</v>
      </c>
      <c r="AN32" s="36">
        <f t="shared" si="5"/>
        <v>12</v>
      </c>
      <c r="AO32" s="27">
        <v>1915</v>
      </c>
      <c r="AP32" s="37">
        <f t="shared" si="4"/>
        <v>10.71</v>
      </c>
      <c r="AQ32" s="37">
        <v>11.368473652643303</v>
      </c>
      <c r="AR32" s="50"/>
      <c r="AS32" s="55"/>
      <c r="AT32" s="55"/>
    </row>
    <row r="33" spans="1:46" s="13" customFormat="1" ht="30" x14ac:dyDescent="0.25">
      <c r="A33" s="18">
        <v>1980</v>
      </c>
      <c r="B33" s="75">
        <v>64035</v>
      </c>
      <c r="C33" s="32">
        <v>23055</v>
      </c>
      <c r="D33" s="52"/>
      <c r="E33" s="23">
        <v>33683</v>
      </c>
      <c r="F33" s="24">
        <f>G33/0.002228</f>
        <v>85.278276481149021</v>
      </c>
      <c r="G33" s="26">
        <v>0.19</v>
      </c>
      <c r="H33" s="18" t="s">
        <v>58</v>
      </c>
      <c r="I33" s="30"/>
      <c r="J33" s="30"/>
      <c r="L33" s="27">
        <v>1916</v>
      </c>
      <c r="M33" s="27">
        <v>3.18</v>
      </c>
      <c r="N33" s="43"/>
      <c r="O33" s="27">
        <v>0.41</v>
      </c>
      <c r="P33" s="43"/>
      <c r="Q33" s="27">
        <v>1.88</v>
      </c>
      <c r="R33" s="43"/>
      <c r="S33" s="27">
        <v>2.48</v>
      </c>
      <c r="T33" s="43"/>
      <c r="U33" s="27">
        <v>2.09</v>
      </c>
      <c r="V33" s="43"/>
      <c r="W33" s="27">
        <v>0.18</v>
      </c>
      <c r="X33" s="43"/>
      <c r="Y33" s="27">
        <v>0.37</v>
      </c>
      <c r="Z33" s="43"/>
      <c r="AA33" s="27">
        <v>0</v>
      </c>
      <c r="AB33" s="43" t="s">
        <v>25</v>
      </c>
      <c r="AC33" s="27">
        <v>0.53</v>
      </c>
      <c r="AD33" s="43"/>
      <c r="AE33" s="27">
        <v>3.99</v>
      </c>
      <c r="AF33" s="43"/>
      <c r="AG33" s="27">
        <v>0.48</v>
      </c>
      <c r="AH33" s="43"/>
      <c r="AI33" s="27">
        <v>0.41</v>
      </c>
      <c r="AJ33" s="43"/>
      <c r="AK33" s="27">
        <v>16</v>
      </c>
      <c r="AL33" s="16"/>
      <c r="AM33" s="37">
        <f t="shared" si="0"/>
        <v>16</v>
      </c>
      <c r="AN33" s="36">
        <f>12-1</f>
        <v>11</v>
      </c>
      <c r="AO33" s="27">
        <v>1916</v>
      </c>
      <c r="AP33" s="37">
        <f t="shared" si="4"/>
        <v>17.454545454545453</v>
      </c>
      <c r="AQ33" s="37">
        <v>11.368473652643303</v>
      </c>
      <c r="AR33" s="50"/>
      <c r="AS33" s="55"/>
      <c r="AT33" s="55"/>
    </row>
    <row r="34" spans="1:46" s="13" customFormat="1" x14ac:dyDescent="0.25">
      <c r="A34" s="18">
        <v>1981</v>
      </c>
      <c r="B34" s="75">
        <v>71745</v>
      </c>
      <c r="C34" s="32">
        <v>25279</v>
      </c>
      <c r="D34" s="52"/>
      <c r="E34" s="17"/>
      <c r="F34" s="17"/>
      <c r="G34" s="17"/>
      <c r="H34" s="17"/>
      <c r="I34" s="17"/>
      <c r="J34" s="17"/>
      <c r="L34" s="27">
        <v>1917</v>
      </c>
      <c r="M34" s="27">
        <v>0.39</v>
      </c>
      <c r="N34" s="43"/>
      <c r="O34" s="27">
        <v>1.28</v>
      </c>
      <c r="P34" s="43"/>
      <c r="Q34" s="27">
        <v>1.1599999999999999</v>
      </c>
      <c r="R34" s="43"/>
      <c r="S34" s="27">
        <v>0.94</v>
      </c>
      <c r="T34" s="43"/>
      <c r="U34" s="27">
        <v>5.73</v>
      </c>
      <c r="V34" s="43"/>
      <c r="W34" s="27">
        <v>0.16</v>
      </c>
      <c r="X34" s="43"/>
      <c r="Y34" s="27">
        <v>0</v>
      </c>
      <c r="Z34" s="43" t="s">
        <v>25</v>
      </c>
      <c r="AA34" s="27">
        <v>0</v>
      </c>
      <c r="AB34" s="43" t="s">
        <v>25</v>
      </c>
      <c r="AC34" s="27">
        <v>0.63</v>
      </c>
      <c r="AD34" s="43"/>
      <c r="AE34" s="27">
        <v>0</v>
      </c>
      <c r="AF34" s="43"/>
      <c r="AG34" s="27">
        <v>0.57999999999999996</v>
      </c>
      <c r="AH34" s="43"/>
      <c r="AI34" s="27">
        <v>0.3</v>
      </c>
      <c r="AJ34" s="43"/>
      <c r="AK34" s="27">
        <v>11.17</v>
      </c>
      <c r="AL34" s="16"/>
      <c r="AM34" s="37">
        <f t="shared" si="0"/>
        <v>11.170000000000002</v>
      </c>
      <c r="AN34" s="36">
        <f>12-2</f>
        <v>10</v>
      </c>
      <c r="AO34" s="27">
        <v>1917</v>
      </c>
      <c r="AP34" s="37">
        <f t="shared" si="4"/>
        <v>13.404000000000002</v>
      </c>
      <c r="AQ34" s="37">
        <v>11.368473652643303</v>
      </c>
      <c r="AR34" s="50"/>
      <c r="AS34" s="55"/>
      <c r="AT34" s="55"/>
    </row>
    <row r="35" spans="1:46" s="13" customFormat="1" x14ac:dyDescent="0.25">
      <c r="A35" s="18">
        <v>1982</v>
      </c>
      <c r="B35" s="32">
        <v>73336</v>
      </c>
      <c r="C35" s="32">
        <v>25305</v>
      </c>
      <c r="D35" s="52"/>
      <c r="E35" s="17"/>
      <c r="F35" s="17"/>
      <c r="G35" s="17"/>
      <c r="H35" s="17"/>
      <c r="I35" s="17"/>
      <c r="J35" s="17"/>
      <c r="L35" s="27">
        <v>1918</v>
      </c>
      <c r="M35" s="27">
        <v>1</v>
      </c>
      <c r="N35" s="43"/>
      <c r="O35" s="27">
        <v>1.39</v>
      </c>
      <c r="P35" s="43"/>
      <c r="Q35" s="27">
        <v>2.2999999999999998</v>
      </c>
      <c r="R35" s="43"/>
      <c r="S35" s="27">
        <v>1.45</v>
      </c>
      <c r="T35" s="43"/>
      <c r="U35" s="27">
        <v>1.46</v>
      </c>
      <c r="V35" s="43"/>
      <c r="W35" s="27">
        <v>1.97</v>
      </c>
      <c r="X35" s="43"/>
      <c r="Y35" s="27">
        <v>0.66</v>
      </c>
      <c r="Z35" s="43"/>
      <c r="AA35" s="27">
        <v>0.73</v>
      </c>
      <c r="AB35" s="43"/>
      <c r="AC35" s="27">
        <v>2.04</v>
      </c>
      <c r="AD35" s="43"/>
      <c r="AE35" s="27">
        <v>1.76</v>
      </c>
      <c r="AF35" s="43"/>
      <c r="AG35" s="27">
        <v>0.46</v>
      </c>
      <c r="AH35" s="43"/>
      <c r="AI35" s="27">
        <v>1.07</v>
      </c>
      <c r="AJ35" s="43"/>
      <c r="AK35" s="27">
        <v>16.29</v>
      </c>
      <c r="AL35" s="16"/>
      <c r="AM35" s="37">
        <f t="shared" si="0"/>
        <v>16.29</v>
      </c>
      <c r="AN35" s="36">
        <f t="shared" si="5"/>
        <v>12</v>
      </c>
      <c r="AO35" s="27">
        <v>1918</v>
      </c>
      <c r="AP35" s="37">
        <f t="shared" si="4"/>
        <v>16.29</v>
      </c>
      <c r="AQ35" s="37">
        <v>11.368473652643303</v>
      </c>
      <c r="AR35" s="50"/>
      <c r="AS35" s="55"/>
      <c r="AT35" s="55"/>
    </row>
    <row r="36" spans="1:46" s="13" customFormat="1" x14ac:dyDescent="0.25">
      <c r="A36" s="18">
        <v>1983</v>
      </c>
      <c r="B36" s="32">
        <v>71857</v>
      </c>
      <c r="C36" s="32">
        <v>24812</v>
      </c>
      <c r="D36" s="52"/>
      <c r="E36" s="17"/>
      <c r="F36" s="17"/>
      <c r="G36" s="17"/>
      <c r="H36" s="17"/>
      <c r="I36" s="17"/>
      <c r="J36" s="17"/>
      <c r="L36" s="39">
        <v>1919</v>
      </c>
      <c r="M36" s="39">
        <v>0.01</v>
      </c>
      <c r="N36" s="46"/>
      <c r="O36" s="39">
        <v>1.07</v>
      </c>
      <c r="P36" s="46"/>
      <c r="Q36" s="39">
        <v>1.7</v>
      </c>
      <c r="R36" s="46"/>
      <c r="S36" s="39">
        <v>0.31</v>
      </c>
      <c r="T36" s="46"/>
      <c r="U36" s="39">
        <v>0</v>
      </c>
      <c r="V36" s="46" t="s">
        <v>25</v>
      </c>
      <c r="W36" s="39">
        <v>0</v>
      </c>
      <c r="X36" s="46" t="s">
        <v>25</v>
      </c>
      <c r="Y36" s="39">
        <v>0</v>
      </c>
      <c r="Z36" s="46" t="s">
        <v>25</v>
      </c>
      <c r="AA36" s="39">
        <v>0</v>
      </c>
      <c r="AB36" s="46" t="s">
        <v>25</v>
      </c>
      <c r="AC36" s="39">
        <v>0</v>
      </c>
      <c r="AD36" s="46" t="s">
        <v>25</v>
      </c>
      <c r="AE36" s="39">
        <v>0</v>
      </c>
      <c r="AF36" s="46" t="s">
        <v>25</v>
      </c>
      <c r="AG36" s="39">
        <v>0</v>
      </c>
      <c r="AH36" s="46" t="s">
        <v>25</v>
      </c>
      <c r="AI36" s="39">
        <v>0</v>
      </c>
      <c r="AJ36" s="46" t="s">
        <v>25</v>
      </c>
      <c r="AK36" s="39">
        <v>3.09</v>
      </c>
      <c r="AL36" s="40"/>
      <c r="AM36" s="41">
        <f t="shared" si="0"/>
        <v>3.0900000000000003</v>
      </c>
      <c r="AN36" s="42">
        <f>12-8</f>
        <v>4</v>
      </c>
      <c r="AO36" s="39">
        <v>1919</v>
      </c>
      <c r="AP36" s="41"/>
      <c r="AQ36" s="37">
        <v>11.368473652643303</v>
      </c>
      <c r="AR36" s="50"/>
      <c r="AS36" s="55"/>
      <c r="AT36" s="55"/>
    </row>
    <row r="37" spans="1:46" s="13" customFormat="1" x14ac:dyDescent="0.25">
      <c r="A37" s="18">
        <v>1984</v>
      </c>
      <c r="B37" s="32">
        <v>78730</v>
      </c>
      <c r="C37" s="55">
        <v>26844</v>
      </c>
      <c r="D37" s="52"/>
      <c r="E37" s="17"/>
      <c r="F37" s="17"/>
      <c r="G37" s="17"/>
      <c r="H37" s="17"/>
      <c r="I37" s="17"/>
      <c r="J37" s="17"/>
      <c r="L37" s="39">
        <v>1920</v>
      </c>
      <c r="M37" s="39">
        <v>0.15</v>
      </c>
      <c r="N37" s="46" t="s">
        <v>25</v>
      </c>
      <c r="O37" s="39">
        <v>0.89</v>
      </c>
      <c r="P37" s="46" t="s">
        <v>32</v>
      </c>
      <c r="Q37" s="39">
        <v>0.63</v>
      </c>
      <c r="R37" s="46" t="s">
        <v>28</v>
      </c>
      <c r="S37" s="39">
        <v>0</v>
      </c>
      <c r="T37" s="46" t="s">
        <v>25</v>
      </c>
      <c r="U37" s="39">
        <v>0</v>
      </c>
      <c r="V37" s="46" t="s">
        <v>25</v>
      </c>
      <c r="W37" s="39">
        <v>0</v>
      </c>
      <c r="X37" s="46" t="s">
        <v>25</v>
      </c>
      <c r="Y37" s="39">
        <v>0</v>
      </c>
      <c r="Z37" s="46" t="s">
        <v>25</v>
      </c>
      <c r="AA37" s="39">
        <v>0</v>
      </c>
      <c r="AB37" s="46" t="s">
        <v>25</v>
      </c>
      <c r="AC37" s="39">
        <v>0</v>
      </c>
      <c r="AD37" s="46" t="s">
        <v>25</v>
      </c>
      <c r="AE37" s="39">
        <v>0</v>
      </c>
      <c r="AF37" s="46" t="s">
        <v>25</v>
      </c>
      <c r="AG37" s="39">
        <v>0</v>
      </c>
      <c r="AH37" s="46" t="s">
        <v>25</v>
      </c>
      <c r="AI37" s="39">
        <v>0</v>
      </c>
      <c r="AJ37" s="46" t="s">
        <v>25</v>
      </c>
      <c r="AK37" s="39">
        <v>0</v>
      </c>
      <c r="AL37" s="40"/>
      <c r="AM37" s="41">
        <f t="shared" si="0"/>
        <v>1.67</v>
      </c>
      <c r="AN37" s="42">
        <f>12-9</f>
        <v>3</v>
      </c>
      <c r="AO37" s="39">
        <v>1920</v>
      </c>
      <c r="AP37" s="41"/>
      <c r="AQ37" s="37">
        <v>11.368473652643303</v>
      </c>
      <c r="AR37" s="50"/>
      <c r="AS37" s="55"/>
      <c r="AT37" s="55"/>
    </row>
    <row r="38" spans="1:46" s="13" customFormat="1" x14ac:dyDescent="0.25">
      <c r="A38" s="18">
        <v>1985</v>
      </c>
      <c r="B38" s="75">
        <v>77848</v>
      </c>
      <c r="C38" s="55">
        <v>26844</v>
      </c>
      <c r="D38" s="52"/>
      <c r="E38" s="17"/>
      <c r="F38" s="17"/>
      <c r="G38" s="17"/>
      <c r="H38" s="17"/>
      <c r="I38" s="17"/>
      <c r="J38" s="17"/>
      <c r="L38" s="39">
        <v>1921</v>
      </c>
      <c r="M38" s="39">
        <v>0</v>
      </c>
      <c r="N38" s="46" t="s">
        <v>25</v>
      </c>
      <c r="O38" s="39">
        <v>0</v>
      </c>
      <c r="P38" s="46" t="s">
        <v>25</v>
      </c>
      <c r="Q38" s="39">
        <v>0</v>
      </c>
      <c r="R38" s="46" t="s">
        <v>25</v>
      </c>
      <c r="S38" s="39">
        <v>0</v>
      </c>
      <c r="T38" s="46" t="s">
        <v>25</v>
      </c>
      <c r="U38" s="39">
        <v>0</v>
      </c>
      <c r="V38" s="46" t="s">
        <v>25</v>
      </c>
      <c r="W38" s="39">
        <v>0</v>
      </c>
      <c r="X38" s="46" t="s">
        <v>25</v>
      </c>
      <c r="Y38" s="39">
        <v>0</v>
      </c>
      <c r="Z38" s="46" t="s">
        <v>25</v>
      </c>
      <c r="AA38" s="39">
        <v>0</v>
      </c>
      <c r="AB38" s="46" t="s">
        <v>25</v>
      </c>
      <c r="AC38" s="39">
        <v>0</v>
      </c>
      <c r="AD38" s="46" t="s">
        <v>25</v>
      </c>
      <c r="AE38" s="39">
        <v>0</v>
      </c>
      <c r="AF38" s="46" t="s">
        <v>25</v>
      </c>
      <c r="AG38" s="39">
        <v>0</v>
      </c>
      <c r="AH38" s="46" t="s">
        <v>25</v>
      </c>
      <c r="AI38" s="39">
        <v>1.92</v>
      </c>
      <c r="AJ38" s="46" t="s">
        <v>33</v>
      </c>
      <c r="AK38" s="39">
        <v>0</v>
      </c>
      <c r="AL38" s="40"/>
      <c r="AM38" s="41">
        <f t="shared" si="0"/>
        <v>1.92</v>
      </c>
      <c r="AN38" s="42">
        <f>12-11</f>
        <v>1</v>
      </c>
      <c r="AO38" s="39">
        <v>1921</v>
      </c>
      <c r="AP38" s="41"/>
      <c r="AQ38" s="37">
        <v>11.368473652643303</v>
      </c>
      <c r="AR38" s="50"/>
      <c r="AS38" s="55"/>
      <c r="AT38" s="55"/>
    </row>
    <row r="39" spans="1:46" s="13" customFormat="1" x14ac:dyDescent="0.25">
      <c r="A39" s="18">
        <v>1986</v>
      </c>
      <c r="B39" s="75">
        <v>58883</v>
      </c>
      <c r="C39" s="55">
        <v>20656</v>
      </c>
      <c r="D39" s="52"/>
      <c r="E39" s="17"/>
      <c r="F39" s="17"/>
      <c r="G39" s="17"/>
      <c r="H39" s="17"/>
      <c r="I39" s="17"/>
      <c r="J39" s="17"/>
      <c r="L39" s="27">
        <v>1922</v>
      </c>
      <c r="M39" s="27">
        <v>1</v>
      </c>
      <c r="N39" s="43"/>
      <c r="O39" s="27">
        <v>1.83</v>
      </c>
      <c r="P39" s="43"/>
      <c r="Q39" s="27">
        <v>0.76</v>
      </c>
      <c r="R39" s="43"/>
      <c r="S39" s="27">
        <v>1.48</v>
      </c>
      <c r="T39" s="43"/>
      <c r="U39" s="27">
        <v>1.08</v>
      </c>
      <c r="V39" s="43"/>
      <c r="W39" s="27">
        <v>0.25</v>
      </c>
      <c r="X39" s="43"/>
      <c r="Y39" s="27">
        <v>0.55000000000000004</v>
      </c>
      <c r="Z39" s="43"/>
      <c r="AA39" s="27">
        <v>2.34</v>
      </c>
      <c r="AB39" s="43"/>
      <c r="AC39" s="27">
        <v>0</v>
      </c>
      <c r="AD39" s="43"/>
      <c r="AE39" s="27">
        <v>0.5</v>
      </c>
      <c r="AF39" s="43"/>
      <c r="AG39" s="27">
        <v>0.9</v>
      </c>
      <c r="AH39" s="43"/>
      <c r="AI39" s="27">
        <v>1.32</v>
      </c>
      <c r="AJ39" s="43"/>
      <c r="AK39" s="27">
        <v>12.01</v>
      </c>
      <c r="AL39" s="16"/>
      <c r="AM39" s="37">
        <f t="shared" si="0"/>
        <v>12.01</v>
      </c>
      <c r="AN39" s="36">
        <f t="shared" si="5"/>
        <v>12</v>
      </c>
      <c r="AO39" s="27">
        <v>1922</v>
      </c>
      <c r="AP39" s="37">
        <f>(AM39*12)/AN39</f>
        <v>12.01</v>
      </c>
      <c r="AQ39" s="37">
        <v>11.368473652643303</v>
      </c>
      <c r="AR39" s="50"/>
      <c r="AS39" s="55"/>
      <c r="AT39" s="55"/>
    </row>
    <row r="40" spans="1:46" s="13" customFormat="1" x14ac:dyDescent="0.25">
      <c r="A40" s="18">
        <v>1987</v>
      </c>
      <c r="B40" s="75">
        <v>66028</v>
      </c>
      <c r="C40" s="32">
        <v>22966</v>
      </c>
      <c r="D40" s="52"/>
      <c r="E40" s="17"/>
      <c r="F40" s="17"/>
      <c r="G40" s="17"/>
      <c r="H40" s="17"/>
      <c r="I40" s="17"/>
      <c r="J40" s="17"/>
      <c r="L40" s="39">
        <v>1923</v>
      </c>
      <c r="M40" s="39">
        <v>1.4</v>
      </c>
      <c r="N40" s="46"/>
      <c r="O40" s="39">
        <v>0.62</v>
      </c>
      <c r="P40" s="46"/>
      <c r="Q40" s="39">
        <v>0.72</v>
      </c>
      <c r="R40" s="46" t="s">
        <v>34</v>
      </c>
      <c r="S40" s="39">
        <v>0</v>
      </c>
      <c r="T40" s="46" t="s">
        <v>31</v>
      </c>
      <c r="U40" s="39">
        <v>1.59</v>
      </c>
      <c r="V40" s="46" t="s">
        <v>31</v>
      </c>
      <c r="W40" s="39">
        <v>1.46</v>
      </c>
      <c r="X40" s="46"/>
      <c r="Y40" s="39">
        <v>1.01</v>
      </c>
      <c r="Z40" s="46"/>
      <c r="AA40" s="39">
        <v>0.99</v>
      </c>
      <c r="AB40" s="46"/>
      <c r="AC40" s="39">
        <v>1.67</v>
      </c>
      <c r="AD40" s="46"/>
      <c r="AE40" s="39">
        <v>0.64</v>
      </c>
      <c r="AF40" s="46"/>
      <c r="AG40" s="39">
        <v>0.3</v>
      </c>
      <c r="AH40" s="46"/>
      <c r="AI40" s="39">
        <v>1.25</v>
      </c>
      <c r="AJ40" s="46"/>
      <c r="AK40" s="39">
        <v>10.06</v>
      </c>
      <c r="AL40" s="40"/>
      <c r="AM40" s="41">
        <f t="shared" si="0"/>
        <v>11.650000000000002</v>
      </c>
      <c r="AN40" s="42">
        <f>12-11</f>
        <v>1</v>
      </c>
      <c r="AO40" s="39">
        <v>1923</v>
      </c>
      <c r="AP40" s="41"/>
      <c r="AQ40" s="37">
        <v>11.368473652643303</v>
      </c>
      <c r="AR40" s="50"/>
      <c r="AS40" s="55"/>
      <c r="AT40" s="55"/>
    </row>
    <row r="41" spans="1:46" s="13" customFormat="1" x14ac:dyDescent="0.25">
      <c r="A41" s="18">
        <v>1988</v>
      </c>
      <c r="B41" s="75">
        <v>63356</v>
      </c>
      <c r="C41" s="32">
        <v>21569</v>
      </c>
      <c r="D41" s="52"/>
      <c r="E41" s="17"/>
      <c r="F41" s="17"/>
      <c r="G41" s="17"/>
      <c r="H41" s="17"/>
      <c r="I41" s="17"/>
      <c r="J41" s="17"/>
      <c r="L41" s="27">
        <v>1924</v>
      </c>
      <c r="M41" s="27">
        <v>0.56000000000000005</v>
      </c>
      <c r="N41" s="43"/>
      <c r="O41" s="27">
        <v>0.43</v>
      </c>
      <c r="P41" s="43"/>
      <c r="Q41" s="27">
        <v>1.34</v>
      </c>
      <c r="R41" s="43"/>
      <c r="S41" s="27">
        <v>0.73</v>
      </c>
      <c r="T41" s="43"/>
      <c r="U41" s="27">
        <v>0.01</v>
      </c>
      <c r="V41" s="43"/>
      <c r="W41" s="27">
        <v>0</v>
      </c>
      <c r="X41" s="43"/>
      <c r="Y41" s="27">
        <v>0.1</v>
      </c>
      <c r="Z41" s="43"/>
      <c r="AA41" s="27">
        <v>0.22</v>
      </c>
      <c r="AB41" s="43"/>
      <c r="AC41" s="27">
        <v>0.2</v>
      </c>
      <c r="AD41" s="43"/>
      <c r="AE41" s="27">
        <v>1.19</v>
      </c>
      <c r="AF41" s="43"/>
      <c r="AG41" s="27">
        <v>0.6</v>
      </c>
      <c r="AH41" s="43"/>
      <c r="AI41" s="27">
        <v>1.67</v>
      </c>
      <c r="AJ41" s="43"/>
      <c r="AK41" s="27">
        <v>7.05</v>
      </c>
      <c r="AL41" s="16"/>
      <c r="AM41" s="37">
        <f t="shared" si="0"/>
        <v>7.05</v>
      </c>
      <c r="AN41" s="36">
        <f t="shared" si="5"/>
        <v>12</v>
      </c>
      <c r="AO41" s="27">
        <v>1924</v>
      </c>
      <c r="AP41" s="37">
        <f>(AM41*12)/AN41</f>
        <v>7.05</v>
      </c>
      <c r="AQ41" s="37">
        <v>11.368473652643303</v>
      </c>
      <c r="AR41" s="50"/>
      <c r="AS41" s="55"/>
      <c r="AT41" s="55"/>
    </row>
    <row r="42" spans="1:46" s="13" customFormat="1" x14ac:dyDescent="0.25">
      <c r="A42" s="18">
        <v>1989</v>
      </c>
      <c r="B42" s="32">
        <v>66734</v>
      </c>
      <c r="C42" s="32">
        <v>23485</v>
      </c>
      <c r="D42" s="52"/>
      <c r="E42" s="17"/>
      <c r="F42" s="17"/>
      <c r="G42" s="17"/>
      <c r="H42" s="17"/>
      <c r="I42" s="17"/>
      <c r="J42" s="17"/>
      <c r="L42" s="27">
        <v>1925</v>
      </c>
      <c r="M42" s="27">
        <v>0.8</v>
      </c>
      <c r="N42" s="43"/>
      <c r="O42" s="27">
        <v>0.77</v>
      </c>
      <c r="P42" s="43"/>
      <c r="Q42" s="27">
        <v>0.28000000000000003</v>
      </c>
      <c r="R42" s="43"/>
      <c r="S42" s="27">
        <v>1.19</v>
      </c>
      <c r="T42" s="43"/>
      <c r="U42" s="27">
        <v>1.33</v>
      </c>
      <c r="V42" s="43"/>
      <c r="W42" s="27">
        <v>1.1200000000000001</v>
      </c>
      <c r="X42" s="43"/>
      <c r="Y42" s="27">
        <v>0.7</v>
      </c>
      <c r="Z42" s="43"/>
      <c r="AA42" s="27">
        <v>0.74</v>
      </c>
      <c r="AB42" s="43"/>
      <c r="AC42" s="27">
        <v>0.47</v>
      </c>
      <c r="AD42" s="43"/>
      <c r="AE42" s="27">
        <v>0.84</v>
      </c>
      <c r="AF42" s="43"/>
      <c r="AG42" s="27">
        <v>0.75</v>
      </c>
      <c r="AH42" s="43"/>
      <c r="AI42" s="27">
        <v>0.49</v>
      </c>
      <c r="AJ42" s="43"/>
      <c r="AK42" s="27">
        <v>9.48</v>
      </c>
      <c r="AL42" s="16"/>
      <c r="AM42" s="37">
        <f t="shared" si="0"/>
        <v>9.48</v>
      </c>
      <c r="AN42" s="36">
        <f t="shared" si="5"/>
        <v>12</v>
      </c>
      <c r="AO42" s="27">
        <v>1925</v>
      </c>
      <c r="AP42" s="37">
        <f>(AM42*12)/AN42</f>
        <v>9.48</v>
      </c>
      <c r="AQ42" s="37">
        <v>11.368473652643303</v>
      </c>
      <c r="AR42" s="50"/>
      <c r="AS42" s="55"/>
      <c r="AT42" s="55"/>
    </row>
    <row r="43" spans="1:46" s="13" customFormat="1" x14ac:dyDescent="0.25">
      <c r="A43" s="18">
        <v>1990</v>
      </c>
      <c r="B43" s="32">
        <v>64210</v>
      </c>
      <c r="C43" s="32">
        <v>22235</v>
      </c>
      <c r="D43" s="52"/>
      <c r="E43" s="17"/>
      <c r="F43" s="17"/>
      <c r="G43" s="17"/>
      <c r="H43" s="17"/>
      <c r="I43" s="17"/>
      <c r="J43" s="17"/>
      <c r="L43" s="27">
        <v>1926</v>
      </c>
      <c r="M43" s="27">
        <v>0.49</v>
      </c>
      <c r="N43" s="43"/>
      <c r="O43" s="27">
        <v>0.89</v>
      </c>
      <c r="P43" s="43"/>
      <c r="Q43" s="27">
        <v>0.26</v>
      </c>
      <c r="R43" s="43"/>
      <c r="S43" s="27">
        <v>0.69</v>
      </c>
      <c r="T43" s="43"/>
      <c r="U43" s="27">
        <v>0.81</v>
      </c>
      <c r="V43" s="43"/>
      <c r="W43" s="27">
        <v>0.42</v>
      </c>
      <c r="X43" s="43"/>
      <c r="Y43" s="27">
        <v>1.28</v>
      </c>
      <c r="Z43" s="43"/>
      <c r="AA43" s="27">
        <v>0.46</v>
      </c>
      <c r="AB43" s="43"/>
      <c r="AC43" s="27">
        <v>0.05</v>
      </c>
      <c r="AD43" s="43"/>
      <c r="AE43" s="27">
        <v>0.01</v>
      </c>
      <c r="AF43" s="43"/>
      <c r="AG43" s="27">
        <v>0.87</v>
      </c>
      <c r="AH43" s="43"/>
      <c r="AI43" s="27">
        <v>0.61</v>
      </c>
      <c r="AJ43" s="43"/>
      <c r="AK43" s="27">
        <v>6.84</v>
      </c>
      <c r="AL43" s="16"/>
      <c r="AM43" s="37">
        <f t="shared" si="0"/>
        <v>6.84</v>
      </c>
      <c r="AN43" s="36">
        <f t="shared" si="5"/>
        <v>12</v>
      </c>
      <c r="AO43" s="27">
        <v>1926</v>
      </c>
      <c r="AP43" s="37">
        <f>(AM43*12)/AN43</f>
        <v>6.84</v>
      </c>
      <c r="AQ43" s="37">
        <v>11.368473652643303</v>
      </c>
      <c r="AR43" s="50"/>
      <c r="AS43" s="55"/>
      <c r="AT43" s="55"/>
    </row>
    <row r="44" spans="1:46" s="13" customFormat="1" x14ac:dyDescent="0.25">
      <c r="A44" s="18">
        <v>1991</v>
      </c>
      <c r="B44" s="32"/>
      <c r="C44" s="32"/>
      <c r="D44" s="30"/>
      <c r="E44" s="17"/>
      <c r="F44" s="17"/>
      <c r="G44" s="17"/>
      <c r="H44" s="17"/>
      <c r="I44" s="17"/>
      <c r="J44" s="17"/>
      <c r="L44" s="39">
        <v>1927</v>
      </c>
      <c r="M44" s="39">
        <v>0.71</v>
      </c>
      <c r="N44" s="46"/>
      <c r="O44" s="39">
        <v>0.8</v>
      </c>
      <c r="P44" s="46"/>
      <c r="Q44" s="39">
        <v>1.01</v>
      </c>
      <c r="R44" s="46"/>
      <c r="S44" s="39">
        <v>0.74</v>
      </c>
      <c r="T44" s="46"/>
      <c r="U44" s="39">
        <v>0.68</v>
      </c>
      <c r="V44" s="46"/>
      <c r="W44" s="39">
        <v>0</v>
      </c>
      <c r="X44" s="46" t="s">
        <v>25</v>
      </c>
      <c r="Y44" s="39">
        <v>0</v>
      </c>
      <c r="Z44" s="46" t="s">
        <v>25</v>
      </c>
      <c r="AA44" s="39">
        <v>0.56999999999999995</v>
      </c>
      <c r="AB44" s="46"/>
      <c r="AC44" s="39">
        <v>0.43</v>
      </c>
      <c r="AD44" s="46"/>
      <c r="AE44" s="39">
        <v>1.75</v>
      </c>
      <c r="AF44" s="46"/>
      <c r="AG44" s="39">
        <v>0.84</v>
      </c>
      <c r="AH44" s="46"/>
      <c r="AI44" s="39">
        <v>0</v>
      </c>
      <c r="AJ44" s="46" t="s">
        <v>25</v>
      </c>
      <c r="AK44" s="39">
        <v>7.53</v>
      </c>
      <c r="AL44" s="40"/>
      <c r="AM44" s="41">
        <f t="shared" si="0"/>
        <v>7.5299999999999994</v>
      </c>
      <c r="AN44" s="42">
        <f>12-3</f>
        <v>9</v>
      </c>
      <c r="AO44" s="39">
        <v>1927</v>
      </c>
      <c r="AP44" s="41"/>
      <c r="AQ44" s="37">
        <v>11.368473652643303</v>
      </c>
      <c r="AR44" s="50"/>
      <c r="AS44" s="55"/>
      <c r="AT44" s="55"/>
    </row>
    <row r="45" spans="1:46" s="13" customFormat="1" x14ac:dyDescent="0.25">
      <c r="A45" s="18">
        <v>1992</v>
      </c>
      <c r="B45" s="75">
        <v>58585</v>
      </c>
      <c r="C45" s="32">
        <v>20640</v>
      </c>
      <c r="D45" s="30"/>
      <c r="E45" s="17"/>
      <c r="F45" s="17"/>
      <c r="G45" s="17"/>
      <c r="H45" s="17"/>
      <c r="I45" s="17"/>
      <c r="J45" s="17"/>
      <c r="L45" s="27">
        <v>1928</v>
      </c>
      <c r="M45" s="27">
        <v>0.7</v>
      </c>
      <c r="N45" s="43"/>
      <c r="O45" s="27">
        <v>0.18</v>
      </c>
      <c r="P45" s="43"/>
      <c r="Q45" s="27">
        <v>0.84</v>
      </c>
      <c r="R45" s="43"/>
      <c r="S45" s="27">
        <v>0.22</v>
      </c>
      <c r="T45" s="43"/>
      <c r="U45" s="27">
        <v>0.32</v>
      </c>
      <c r="V45" s="43"/>
      <c r="W45" s="27">
        <v>0.96</v>
      </c>
      <c r="X45" s="43"/>
      <c r="Y45" s="27">
        <v>0.81</v>
      </c>
      <c r="Z45" s="43"/>
      <c r="AA45" s="27">
        <v>0.34</v>
      </c>
      <c r="AB45" s="43"/>
      <c r="AC45" s="27">
        <v>0</v>
      </c>
      <c r="AD45" s="43"/>
      <c r="AE45" s="27">
        <v>0.55000000000000004</v>
      </c>
      <c r="AF45" s="43"/>
      <c r="AG45" s="27">
        <v>0.42</v>
      </c>
      <c r="AH45" s="43"/>
      <c r="AI45" s="27">
        <v>0.79</v>
      </c>
      <c r="AJ45" s="43"/>
      <c r="AK45" s="27">
        <v>6.13</v>
      </c>
      <c r="AL45" s="16"/>
      <c r="AM45" s="37">
        <f t="shared" si="0"/>
        <v>6.129999999999999</v>
      </c>
      <c r="AN45" s="36">
        <f t="shared" si="5"/>
        <v>12</v>
      </c>
      <c r="AO45" s="27">
        <v>1928</v>
      </c>
      <c r="AP45" s="37">
        <f>(AM45*12)/AN45</f>
        <v>6.129999999999999</v>
      </c>
      <c r="AQ45" s="37">
        <v>11.368473652643303</v>
      </c>
      <c r="AR45" s="50"/>
      <c r="AS45" s="55"/>
      <c r="AT45" s="55"/>
    </row>
    <row r="46" spans="1:46" s="13" customFormat="1" x14ac:dyDescent="0.25">
      <c r="A46" s="18">
        <v>1993</v>
      </c>
      <c r="B46" s="75">
        <v>60478</v>
      </c>
      <c r="C46" s="32">
        <v>21421</v>
      </c>
      <c r="D46" s="30"/>
      <c r="E46" s="17"/>
      <c r="F46" s="17"/>
      <c r="G46" s="17"/>
      <c r="H46" s="17"/>
      <c r="I46" s="17"/>
      <c r="J46" s="17"/>
      <c r="L46" s="27">
        <v>1929</v>
      </c>
      <c r="M46" s="27">
        <v>0.52</v>
      </c>
      <c r="N46" s="43"/>
      <c r="O46" s="27">
        <v>0.38</v>
      </c>
      <c r="P46" s="43"/>
      <c r="Q46" s="27">
        <v>2.1</v>
      </c>
      <c r="R46" s="43"/>
      <c r="S46" s="27">
        <v>0.81</v>
      </c>
      <c r="T46" s="43"/>
      <c r="U46" s="27">
        <v>0.06</v>
      </c>
      <c r="V46" s="43"/>
      <c r="W46" s="27">
        <v>0.65</v>
      </c>
      <c r="X46" s="43"/>
      <c r="Y46" s="27">
        <v>0.74</v>
      </c>
      <c r="Z46" s="43"/>
      <c r="AA46" s="27">
        <v>1.02</v>
      </c>
      <c r="AB46" s="43"/>
      <c r="AC46" s="27">
        <v>1.1100000000000001</v>
      </c>
      <c r="AD46" s="43"/>
      <c r="AE46" s="27">
        <v>0.05</v>
      </c>
      <c r="AF46" s="43"/>
      <c r="AG46" s="27">
        <v>0</v>
      </c>
      <c r="AH46" s="43"/>
      <c r="AI46" s="27">
        <v>0.27</v>
      </c>
      <c r="AJ46" s="43"/>
      <c r="AK46" s="27">
        <v>7.71</v>
      </c>
      <c r="AL46" s="16"/>
      <c r="AM46" s="37">
        <f t="shared" si="0"/>
        <v>7.7100000000000009</v>
      </c>
      <c r="AN46" s="36">
        <f t="shared" si="5"/>
        <v>12</v>
      </c>
      <c r="AO46" s="27">
        <v>1929</v>
      </c>
      <c r="AP46" s="37">
        <f>(AM46*12)/AN46</f>
        <v>7.7100000000000009</v>
      </c>
      <c r="AQ46" s="37">
        <v>11.368473652643303</v>
      </c>
      <c r="AR46" s="50"/>
      <c r="AS46" s="55"/>
      <c r="AT46" s="55"/>
    </row>
    <row r="47" spans="1:46" s="13" customFormat="1" x14ac:dyDescent="0.25">
      <c r="A47" s="18">
        <v>1994</v>
      </c>
      <c r="B47" s="75">
        <v>60883</v>
      </c>
      <c r="C47" s="32">
        <v>21556</v>
      </c>
      <c r="D47" s="30"/>
      <c r="E47" s="17"/>
      <c r="F47" s="17"/>
      <c r="G47" s="17"/>
      <c r="H47" s="17"/>
      <c r="I47" s="17"/>
      <c r="J47" s="17"/>
      <c r="L47" s="39">
        <v>1930</v>
      </c>
      <c r="M47" s="39">
        <v>0.44</v>
      </c>
      <c r="N47" s="46" t="s">
        <v>32</v>
      </c>
      <c r="O47" s="39">
        <v>0.8</v>
      </c>
      <c r="P47" s="46"/>
      <c r="Q47" s="39">
        <v>0.39</v>
      </c>
      <c r="R47" s="46"/>
      <c r="S47" s="39">
        <v>1.59</v>
      </c>
      <c r="T47" s="46"/>
      <c r="U47" s="39">
        <v>2.09</v>
      </c>
      <c r="V47" s="46"/>
      <c r="W47" s="39">
        <v>0.17</v>
      </c>
      <c r="X47" s="46"/>
      <c r="Y47" s="39">
        <v>0</v>
      </c>
      <c r="Z47" s="46"/>
      <c r="AA47" s="39">
        <v>0</v>
      </c>
      <c r="AB47" s="46" t="s">
        <v>25</v>
      </c>
      <c r="AC47" s="39">
        <v>0</v>
      </c>
      <c r="AD47" s="46" t="s">
        <v>25</v>
      </c>
      <c r="AE47" s="39">
        <v>0</v>
      </c>
      <c r="AF47" s="46" t="s">
        <v>25</v>
      </c>
      <c r="AG47" s="39">
        <v>0</v>
      </c>
      <c r="AH47" s="46" t="s">
        <v>25</v>
      </c>
      <c r="AI47" s="39">
        <v>0.2</v>
      </c>
      <c r="AJ47" s="46"/>
      <c r="AK47" s="39">
        <v>5.24</v>
      </c>
      <c r="AL47" s="40"/>
      <c r="AM47" s="41">
        <f t="shared" si="0"/>
        <v>5.68</v>
      </c>
      <c r="AN47" s="42">
        <f>12-4</f>
        <v>8</v>
      </c>
      <c r="AO47" s="39">
        <v>1930</v>
      </c>
      <c r="AP47" s="41"/>
      <c r="AQ47" s="37">
        <v>11.368473652643303</v>
      </c>
      <c r="AR47" s="50"/>
      <c r="AS47" s="55"/>
      <c r="AT47" s="55"/>
    </row>
    <row r="48" spans="1:46" s="13" customFormat="1" x14ac:dyDescent="0.25">
      <c r="A48" s="18">
        <v>1995</v>
      </c>
      <c r="B48" s="75">
        <v>60883</v>
      </c>
      <c r="C48" s="32">
        <v>19750</v>
      </c>
      <c r="D48" s="30"/>
      <c r="E48" s="17"/>
      <c r="F48" s="17"/>
      <c r="G48" s="17"/>
      <c r="H48" s="17"/>
      <c r="I48" s="17"/>
      <c r="J48" s="17"/>
      <c r="L48" s="39">
        <v>1931</v>
      </c>
      <c r="M48" s="39">
        <v>0</v>
      </c>
      <c r="N48" s="46" t="s">
        <v>25</v>
      </c>
      <c r="O48" s="39">
        <v>0</v>
      </c>
      <c r="P48" s="46" t="s">
        <v>25</v>
      </c>
      <c r="Q48" s="39">
        <v>0</v>
      </c>
      <c r="R48" s="46" t="s">
        <v>25</v>
      </c>
      <c r="S48" s="39">
        <v>0</v>
      </c>
      <c r="T48" s="46" t="s">
        <v>25</v>
      </c>
      <c r="U48" s="39">
        <v>0</v>
      </c>
      <c r="V48" s="46" t="s">
        <v>25</v>
      </c>
      <c r="W48" s="39">
        <v>0</v>
      </c>
      <c r="X48" s="46" t="s">
        <v>25</v>
      </c>
      <c r="Y48" s="39">
        <v>0</v>
      </c>
      <c r="Z48" s="46" t="s">
        <v>25</v>
      </c>
      <c r="AA48" s="39">
        <v>0</v>
      </c>
      <c r="AB48" s="46" t="s">
        <v>25</v>
      </c>
      <c r="AC48" s="39">
        <v>0</v>
      </c>
      <c r="AD48" s="46" t="s">
        <v>25</v>
      </c>
      <c r="AE48" s="39">
        <v>0</v>
      </c>
      <c r="AF48" s="46" t="s">
        <v>25</v>
      </c>
      <c r="AG48" s="39">
        <v>0</v>
      </c>
      <c r="AH48" s="46" t="s">
        <v>25</v>
      </c>
      <c r="AI48" s="39">
        <v>0</v>
      </c>
      <c r="AJ48" s="46" t="s">
        <v>25</v>
      </c>
      <c r="AK48" s="39">
        <v>0</v>
      </c>
      <c r="AL48" s="40"/>
      <c r="AM48" s="41">
        <f t="shared" si="0"/>
        <v>0</v>
      </c>
      <c r="AN48" s="42">
        <f t="shared" ref="AN48:AN54" si="6">12-12</f>
        <v>0</v>
      </c>
      <c r="AO48" s="39">
        <v>1931</v>
      </c>
      <c r="AP48" s="41"/>
      <c r="AQ48" s="37">
        <v>11.368473652643303</v>
      </c>
      <c r="AR48" s="50"/>
      <c r="AS48" s="55"/>
      <c r="AT48" s="55"/>
    </row>
    <row r="49" spans="1:46" s="13" customFormat="1" x14ac:dyDescent="0.25">
      <c r="A49" s="18">
        <v>1996</v>
      </c>
      <c r="B49" s="32">
        <v>57779</v>
      </c>
      <c r="C49" s="32">
        <v>20413</v>
      </c>
      <c r="D49" s="30"/>
      <c r="E49" s="17"/>
      <c r="F49" s="17"/>
      <c r="G49" s="17"/>
      <c r="H49" s="17"/>
      <c r="I49" s="17"/>
      <c r="J49" s="17"/>
      <c r="L49" s="39">
        <v>1932</v>
      </c>
      <c r="M49" s="39">
        <v>0</v>
      </c>
      <c r="N49" s="46" t="s">
        <v>25</v>
      </c>
      <c r="O49" s="39">
        <v>0</v>
      </c>
      <c r="P49" s="46" t="s">
        <v>25</v>
      </c>
      <c r="Q49" s="39">
        <v>0</v>
      </c>
      <c r="R49" s="46" t="s">
        <v>25</v>
      </c>
      <c r="S49" s="39">
        <v>0</v>
      </c>
      <c r="T49" s="46" t="s">
        <v>25</v>
      </c>
      <c r="U49" s="39">
        <v>0</v>
      </c>
      <c r="V49" s="46" t="s">
        <v>25</v>
      </c>
      <c r="W49" s="39">
        <v>0</v>
      </c>
      <c r="X49" s="46" t="s">
        <v>25</v>
      </c>
      <c r="Y49" s="39">
        <v>0</v>
      </c>
      <c r="Z49" s="46" t="s">
        <v>25</v>
      </c>
      <c r="AA49" s="39">
        <v>0</v>
      </c>
      <c r="AB49" s="46" t="s">
        <v>25</v>
      </c>
      <c r="AC49" s="39">
        <v>0</v>
      </c>
      <c r="AD49" s="46" t="s">
        <v>25</v>
      </c>
      <c r="AE49" s="39">
        <v>0</v>
      </c>
      <c r="AF49" s="46" t="s">
        <v>25</v>
      </c>
      <c r="AG49" s="39">
        <v>0</v>
      </c>
      <c r="AH49" s="46" t="s">
        <v>25</v>
      </c>
      <c r="AI49" s="39">
        <v>0</v>
      </c>
      <c r="AJ49" s="46" t="s">
        <v>25</v>
      </c>
      <c r="AK49" s="39">
        <v>0</v>
      </c>
      <c r="AL49" s="40"/>
      <c r="AM49" s="41">
        <f t="shared" si="0"/>
        <v>0</v>
      </c>
      <c r="AN49" s="42">
        <f t="shared" si="6"/>
        <v>0</v>
      </c>
      <c r="AO49" s="39">
        <v>1932</v>
      </c>
      <c r="AP49" s="41"/>
      <c r="AQ49" s="37">
        <v>11.368473652643303</v>
      </c>
      <c r="AR49" s="50"/>
      <c r="AS49" s="55"/>
      <c r="AT49" s="55"/>
    </row>
    <row r="50" spans="1:46" s="13" customFormat="1" x14ac:dyDescent="0.25">
      <c r="A50" s="18">
        <v>1997</v>
      </c>
      <c r="B50" s="32">
        <v>55140</v>
      </c>
      <c r="C50" s="32">
        <v>19750</v>
      </c>
      <c r="D50" s="30"/>
      <c r="E50" s="17"/>
      <c r="F50" s="17"/>
      <c r="G50" s="17"/>
      <c r="H50" s="17"/>
      <c r="I50" s="17"/>
      <c r="J50" s="17"/>
      <c r="L50" s="39">
        <v>1933</v>
      </c>
      <c r="M50" s="39">
        <v>0</v>
      </c>
      <c r="N50" s="46" t="s">
        <v>25</v>
      </c>
      <c r="O50" s="39">
        <v>0</v>
      </c>
      <c r="P50" s="46" t="s">
        <v>25</v>
      </c>
      <c r="Q50" s="39">
        <v>0</v>
      </c>
      <c r="R50" s="46" t="s">
        <v>25</v>
      </c>
      <c r="S50" s="39">
        <v>0</v>
      </c>
      <c r="T50" s="46" t="s">
        <v>25</v>
      </c>
      <c r="U50" s="39">
        <v>0</v>
      </c>
      <c r="V50" s="46" t="s">
        <v>25</v>
      </c>
      <c r="W50" s="39">
        <v>0</v>
      </c>
      <c r="X50" s="46" t="s">
        <v>25</v>
      </c>
      <c r="Y50" s="39">
        <v>0</v>
      </c>
      <c r="Z50" s="46" t="s">
        <v>25</v>
      </c>
      <c r="AA50" s="39">
        <v>0</v>
      </c>
      <c r="AB50" s="46" t="s">
        <v>25</v>
      </c>
      <c r="AC50" s="39">
        <v>0</v>
      </c>
      <c r="AD50" s="46" t="s">
        <v>25</v>
      </c>
      <c r="AE50" s="39">
        <v>0</v>
      </c>
      <c r="AF50" s="46" t="s">
        <v>25</v>
      </c>
      <c r="AG50" s="39">
        <v>0</v>
      </c>
      <c r="AH50" s="46" t="s">
        <v>25</v>
      </c>
      <c r="AI50" s="39">
        <v>0</v>
      </c>
      <c r="AJ50" s="46" t="s">
        <v>25</v>
      </c>
      <c r="AK50" s="39">
        <v>0</v>
      </c>
      <c r="AL50" s="40"/>
      <c r="AM50" s="41">
        <f t="shared" si="0"/>
        <v>0</v>
      </c>
      <c r="AN50" s="42">
        <f t="shared" si="6"/>
        <v>0</v>
      </c>
      <c r="AO50" s="39">
        <v>1933</v>
      </c>
      <c r="AP50" s="41"/>
      <c r="AQ50" s="37">
        <v>11.368473652643303</v>
      </c>
      <c r="AR50" s="50"/>
      <c r="AS50" s="55"/>
      <c r="AT50" s="55"/>
    </row>
    <row r="51" spans="1:46" s="13" customFormat="1" x14ac:dyDescent="0.25">
      <c r="A51" s="18">
        <v>1998</v>
      </c>
      <c r="B51" s="32">
        <v>60985</v>
      </c>
      <c r="C51" s="32">
        <v>18916</v>
      </c>
      <c r="D51" s="30"/>
      <c r="E51" s="17"/>
      <c r="F51" s="17"/>
      <c r="G51" s="17"/>
      <c r="H51" s="17"/>
      <c r="I51" s="17"/>
      <c r="J51" s="17"/>
      <c r="L51" s="39">
        <v>1934</v>
      </c>
      <c r="M51" s="39">
        <v>0</v>
      </c>
      <c r="N51" s="46" t="s">
        <v>25</v>
      </c>
      <c r="O51" s="39">
        <v>0</v>
      </c>
      <c r="P51" s="46" t="s">
        <v>25</v>
      </c>
      <c r="Q51" s="39">
        <v>0</v>
      </c>
      <c r="R51" s="46" t="s">
        <v>25</v>
      </c>
      <c r="S51" s="39">
        <v>0</v>
      </c>
      <c r="T51" s="46" t="s">
        <v>25</v>
      </c>
      <c r="U51" s="39">
        <v>0</v>
      </c>
      <c r="V51" s="46" t="s">
        <v>25</v>
      </c>
      <c r="W51" s="39">
        <v>0</v>
      </c>
      <c r="X51" s="46" t="s">
        <v>25</v>
      </c>
      <c r="Y51" s="39">
        <v>0</v>
      </c>
      <c r="Z51" s="46" t="s">
        <v>25</v>
      </c>
      <c r="AA51" s="39">
        <v>0</v>
      </c>
      <c r="AB51" s="46" t="s">
        <v>25</v>
      </c>
      <c r="AC51" s="39">
        <v>0</v>
      </c>
      <c r="AD51" s="46" t="s">
        <v>25</v>
      </c>
      <c r="AE51" s="39">
        <v>0</v>
      </c>
      <c r="AF51" s="46" t="s">
        <v>25</v>
      </c>
      <c r="AG51" s="39">
        <v>0</v>
      </c>
      <c r="AH51" s="46" t="s">
        <v>25</v>
      </c>
      <c r="AI51" s="39">
        <v>0</v>
      </c>
      <c r="AJ51" s="46" t="s">
        <v>25</v>
      </c>
      <c r="AK51" s="39">
        <v>0</v>
      </c>
      <c r="AL51" s="40"/>
      <c r="AM51" s="41">
        <f t="shared" si="0"/>
        <v>0</v>
      </c>
      <c r="AN51" s="42">
        <f t="shared" si="6"/>
        <v>0</v>
      </c>
      <c r="AO51" s="39">
        <v>1934</v>
      </c>
      <c r="AP51" s="41"/>
      <c r="AQ51" s="37">
        <v>11.368473652643303</v>
      </c>
      <c r="AR51" s="50"/>
      <c r="AS51" s="55"/>
      <c r="AT51" s="55"/>
    </row>
    <row r="52" spans="1:46" s="13" customFormat="1" x14ac:dyDescent="0.25">
      <c r="A52" s="18">
        <v>1999</v>
      </c>
      <c r="B52" s="75">
        <v>68883</v>
      </c>
      <c r="C52" s="32">
        <v>23588</v>
      </c>
      <c r="D52" s="30"/>
      <c r="E52" s="17"/>
      <c r="F52" s="17"/>
      <c r="G52" s="17"/>
      <c r="H52" s="17"/>
      <c r="I52" s="17"/>
      <c r="J52" s="17"/>
      <c r="L52" s="39">
        <v>1935</v>
      </c>
      <c r="M52" s="39">
        <v>0</v>
      </c>
      <c r="N52" s="46" t="s">
        <v>25</v>
      </c>
      <c r="O52" s="39">
        <v>0</v>
      </c>
      <c r="P52" s="46" t="s">
        <v>25</v>
      </c>
      <c r="Q52" s="39">
        <v>0</v>
      </c>
      <c r="R52" s="46" t="s">
        <v>25</v>
      </c>
      <c r="S52" s="39">
        <v>0</v>
      </c>
      <c r="T52" s="46" t="s">
        <v>25</v>
      </c>
      <c r="U52" s="39">
        <v>0</v>
      </c>
      <c r="V52" s="46" t="s">
        <v>25</v>
      </c>
      <c r="W52" s="39">
        <v>0</v>
      </c>
      <c r="X52" s="46" t="s">
        <v>25</v>
      </c>
      <c r="Y52" s="39">
        <v>0</v>
      </c>
      <c r="Z52" s="46" t="s">
        <v>25</v>
      </c>
      <c r="AA52" s="39">
        <v>0</v>
      </c>
      <c r="AB52" s="46" t="s">
        <v>25</v>
      </c>
      <c r="AC52" s="39">
        <v>0</v>
      </c>
      <c r="AD52" s="46" t="s">
        <v>25</v>
      </c>
      <c r="AE52" s="39">
        <v>0</v>
      </c>
      <c r="AF52" s="46" t="s">
        <v>25</v>
      </c>
      <c r="AG52" s="39">
        <v>0</v>
      </c>
      <c r="AH52" s="46" t="s">
        <v>25</v>
      </c>
      <c r="AI52" s="39">
        <v>0</v>
      </c>
      <c r="AJ52" s="46" t="s">
        <v>25</v>
      </c>
      <c r="AK52" s="39">
        <v>0</v>
      </c>
      <c r="AL52" s="40"/>
      <c r="AM52" s="41">
        <f t="shared" si="0"/>
        <v>0</v>
      </c>
      <c r="AN52" s="42">
        <f t="shared" si="6"/>
        <v>0</v>
      </c>
      <c r="AO52" s="39">
        <v>1935</v>
      </c>
      <c r="AP52" s="41"/>
      <c r="AQ52" s="37">
        <v>11.368473652643303</v>
      </c>
      <c r="AR52" s="50"/>
      <c r="AS52" s="55"/>
      <c r="AT52" s="55"/>
    </row>
    <row r="53" spans="1:46" s="13" customFormat="1" ht="14.45" customHeight="1" x14ac:dyDescent="0.25">
      <c r="A53" s="18">
        <v>2000</v>
      </c>
      <c r="B53" s="75">
        <v>70601</v>
      </c>
      <c r="C53" s="32">
        <v>22525</v>
      </c>
      <c r="D53" s="30"/>
      <c r="E53" s="17"/>
      <c r="F53" s="17"/>
      <c r="G53" s="17"/>
      <c r="H53" s="17"/>
      <c r="I53" s="17"/>
      <c r="J53" s="17"/>
      <c r="L53" s="39">
        <v>1936</v>
      </c>
      <c r="M53" s="39">
        <v>0</v>
      </c>
      <c r="N53" s="46" t="s">
        <v>25</v>
      </c>
      <c r="O53" s="39">
        <v>0</v>
      </c>
      <c r="P53" s="46" t="s">
        <v>25</v>
      </c>
      <c r="Q53" s="39">
        <v>0</v>
      </c>
      <c r="R53" s="46" t="s">
        <v>25</v>
      </c>
      <c r="S53" s="39">
        <v>0</v>
      </c>
      <c r="T53" s="46" t="s">
        <v>25</v>
      </c>
      <c r="U53" s="39">
        <v>0</v>
      </c>
      <c r="V53" s="46" t="s">
        <v>25</v>
      </c>
      <c r="W53" s="39">
        <v>0</v>
      </c>
      <c r="X53" s="46" t="s">
        <v>25</v>
      </c>
      <c r="Y53" s="39">
        <v>0</v>
      </c>
      <c r="Z53" s="46" t="s">
        <v>25</v>
      </c>
      <c r="AA53" s="39">
        <v>0</v>
      </c>
      <c r="AB53" s="46" t="s">
        <v>25</v>
      </c>
      <c r="AC53" s="39">
        <v>0</v>
      </c>
      <c r="AD53" s="46" t="s">
        <v>25</v>
      </c>
      <c r="AE53" s="39">
        <v>0</v>
      </c>
      <c r="AF53" s="46" t="s">
        <v>25</v>
      </c>
      <c r="AG53" s="39">
        <v>0</v>
      </c>
      <c r="AH53" s="46" t="s">
        <v>25</v>
      </c>
      <c r="AI53" s="39">
        <v>0</v>
      </c>
      <c r="AJ53" s="46" t="s">
        <v>25</v>
      </c>
      <c r="AK53" s="39">
        <v>0</v>
      </c>
      <c r="AL53" s="40"/>
      <c r="AM53" s="41">
        <f t="shared" si="0"/>
        <v>0</v>
      </c>
      <c r="AN53" s="42">
        <f t="shared" si="6"/>
        <v>0</v>
      </c>
      <c r="AO53" s="39">
        <v>1936</v>
      </c>
      <c r="AP53" s="41"/>
      <c r="AQ53" s="37">
        <v>11.368473652643303</v>
      </c>
      <c r="AR53" s="50"/>
      <c r="AS53" s="55"/>
      <c r="AT53" s="55"/>
    </row>
    <row r="54" spans="1:46" s="13" customFormat="1" ht="14.45" customHeight="1" x14ac:dyDescent="0.25">
      <c r="A54" s="18">
        <v>2001</v>
      </c>
      <c r="B54" s="75"/>
      <c r="C54" s="32"/>
      <c r="D54" s="30"/>
      <c r="E54" s="17"/>
      <c r="F54" s="17"/>
      <c r="G54" s="17"/>
      <c r="H54" s="17"/>
      <c r="I54" s="17"/>
      <c r="J54" s="17"/>
      <c r="L54" s="39">
        <v>1937</v>
      </c>
      <c r="M54" s="39">
        <v>0</v>
      </c>
      <c r="N54" s="46" t="s">
        <v>25</v>
      </c>
      <c r="O54" s="39">
        <v>0</v>
      </c>
      <c r="P54" s="46" t="s">
        <v>25</v>
      </c>
      <c r="Q54" s="39">
        <v>0</v>
      </c>
      <c r="R54" s="46" t="s">
        <v>25</v>
      </c>
      <c r="S54" s="39">
        <v>0</v>
      </c>
      <c r="T54" s="46" t="s">
        <v>25</v>
      </c>
      <c r="U54" s="39">
        <v>0</v>
      </c>
      <c r="V54" s="46" t="s">
        <v>25</v>
      </c>
      <c r="W54" s="39">
        <v>0</v>
      </c>
      <c r="X54" s="46" t="s">
        <v>25</v>
      </c>
      <c r="Y54" s="39">
        <v>0</v>
      </c>
      <c r="Z54" s="46" t="s">
        <v>25</v>
      </c>
      <c r="AA54" s="39">
        <v>0</v>
      </c>
      <c r="AB54" s="46" t="s">
        <v>25</v>
      </c>
      <c r="AC54" s="39">
        <v>0</v>
      </c>
      <c r="AD54" s="46" t="s">
        <v>25</v>
      </c>
      <c r="AE54" s="39">
        <v>0</v>
      </c>
      <c r="AF54" s="46" t="s">
        <v>25</v>
      </c>
      <c r="AG54" s="39">
        <v>0</v>
      </c>
      <c r="AH54" s="46" t="s">
        <v>25</v>
      </c>
      <c r="AI54" s="39">
        <v>0</v>
      </c>
      <c r="AJ54" s="46" t="s">
        <v>25</v>
      </c>
      <c r="AK54" s="39">
        <v>0</v>
      </c>
      <c r="AL54" s="40"/>
      <c r="AM54" s="41">
        <f t="shared" si="0"/>
        <v>0</v>
      </c>
      <c r="AN54" s="42">
        <f t="shared" si="6"/>
        <v>0</v>
      </c>
      <c r="AO54" s="39">
        <v>1937</v>
      </c>
      <c r="AP54" s="41"/>
      <c r="AQ54" s="37">
        <v>11.368473652643303</v>
      </c>
      <c r="AR54" s="50"/>
      <c r="AS54" s="55"/>
      <c r="AT54" s="55"/>
    </row>
    <row r="55" spans="1:46" s="13" customFormat="1" x14ac:dyDescent="0.25">
      <c r="A55" s="18">
        <v>2002</v>
      </c>
      <c r="B55" s="75">
        <v>60900</v>
      </c>
      <c r="C55" s="32">
        <v>21850</v>
      </c>
      <c r="D55" s="30"/>
      <c r="E55" s="17"/>
      <c r="F55" s="17"/>
      <c r="G55" s="17"/>
      <c r="H55" s="17"/>
      <c r="I55" s="17"/>
      <c r="J55" s="17"/>
      <c r="L55" s="39"/>
      <c r="M55" s="39"/>
      <c r="N55" s="46"/>
      <c r="O55" s="39"/>
      <c r="P55" s="46"/>
      <c r="Q55" s="39"/>
      <c r="R55" s="46"/>
      <c r="S55" s="39"/>
      <c r="T55" s="46"/>
      <c r="U55" s="39"/>
      <c r="V55" s="46"/>
      <c r="W55" s="39"/>
      <c r="X55" s="46"/>
      <c r="Y55" s="39"/>
      <c r="Z55" s="46"/>
      <c r="AA55" s="39"/>
      <c r="AB55" s="46"/>
      <c r="AC55" s="39"/>
      <c r="AD55" s="46"/>
      <c r="AE55" s="39"/>
      <c r="AF55" s="46"/>
      <c r="AG55" s="39"/>
      <c r="AH55" s="46"/>
      <c r="AI55" s="39"/>
      <c r="AJ55" s="46"/>
      <c r="AK55" s="39"/>
      <c r="AL55" s="40"/>
      <c r="AM55" s="51"/>
      <c r="AN55" s="50"/>
      <c r="AO55" s="18">
        <v>1937</v>
      </c>
      <c r="AP55" s="38"/>
      <c r="AQ55" s="38"/>
      <c r="AR55" s="21">
        <v>2.0051999999999999</v>
      </c>
      <c r="AS55" s="55"/>
      <c r="AT55" s="55"/>
    </row>
    <row r="56" spans="1:46" s="13" customFormat="1" x14ac:dyDescent="0.25">
      <c r="A56" s="18">
        <v>2003</v>
      </c>
      <c r="B56" s="32">
        <v>60900</v>
      </c>
      <c r="C56" s="32">
        <v>21850</v>
      </c>
      <c r="D56" s="30"/>
      <c r="E56" s="17"/>
      <c r="F56" s="17"/>
      <c r="G56" s="17"/>
      <c r="H56" s="17"/>
      <c r="I56" s="17"/>
      <c r="J56" s="17"/>
      <c r="L56" s="39">
        <v>1938</v>
      </c>
      <c r="M56" s="39">
        <v>0</v>
      </c>
      <c r="N56" s="46" t="s">
        <v>25</v>
      </c>
      <c r="O56" s="39">
        <v>0</v>
      </c>
      <c r="P56" s="46" t="s">
        <v>25</v>
      </c>
      <c r="Q56" s="39">
        <v>0</v>
      </c>
      <c r="R56" s="46" t="s">
        <v>25</v>
      </c>
      <c r="S56" s="39">
        <v>0</v>
      </c>
      <c r="T56" s="46" t="s">
        <v>25</v>
      </c>
      <c r="U56" s="39">
        <v>0</v>
      </c>
      <c r="V56" s="46" t="s">
        <v>25</v>
      </c>
      <c r="W56" s="39">
        <v>0</v>
      </c>
      <c r="X56" s="46" t="s">
        <v>25</v>
      </c>
      <c r="Y56" s="39">
        <v>0</v>
      </c>
      <c r="Z56" s="46" t="s">
        <v>25</v>
      </c>
      <c r="AA56" s="39">
        <v>0</v>
      </c>
      <c r="AB56" s="46" t="s">
        <v>25</v>
      </c>
      <c r="AC56" s="39">
        <v>0</v>
      </c>
      <c r="AD56" s="46" t="s">
        <v>25</v>
      </c>
      <c r="AE56" s="39">
        <v>0</v>
      </c>
      <c r="AF56" s="46" t="s">
        <v>25</v>
      </c>
      <c r="AG56" s="39">
        <v>0</v>
      </c>
      <c r="AH56" s="46" t="s">
        <v>25</v>
      </c>
      <c r="AI56" s="39">
        <v>0.34</v>
      </c>
      <c r="AJ56" s="46"/>
      <c r="AK56" s="39">
        <v>0.34</v>
      </c>
      <c r="AL56" s="40"/>
      <c r="AM56" s="41">
        <f t="shared" si="0"/>
        <v>0.34</v>
      </c>
      <c r="AN56" s="42">
        <f>12-8</f>
        <v>4</v>
      </c>
      <c r="AO56" s="39">
        <v>1938</v>
      </c>
      <c r="AP56" s="41"/>
      <c r="AQ56" s="37">
        <v>11.368473652643303</v>
      </c>
      <c r="AR56" s="50"/>
      <c r="AS56" s="55"/>
      <c r="AT56" s="55"/>
    </row>
    <row r="57" spans="1:46" s="13" customFormat="1" x14ac:dyDescent="0.25">
      <c r="A57" s="18">
        <v>2004</v>
      </c>
      <c r="B57" s="32">
        <v>65687</v>
      </c>
      <c r="C57" s="32">
        <v>23126</v>
      </c>
      <c r="D57" s="30"/>
      <c r="E57" s="17"/>
      <c r="F57" s="17"/>
      <c r="G57" s="17"/>
      <c r="H57" s="17"/>
      <c r="I57" s="17"/>
      <c r="J57" s="17"/>
      <c r="L57" s="27">
        <v>1939</v>
      </c>
      <c r="M57" s="27">
        <v>1.17</v>
      </c>
      <c r="N57" s="43"/>
      <c r="O57" s="27">
        <v>0.96</v>
      </c>
      <c r="P57" s="43"/>
      <c r="Q57" s="27">
        <v>1.18</v>
      </c>
      <c r="R57" s="43"/>
      <c r="S57" s="27">
        <v>3.12</v>
      </c>
      <c r="T57" s="43"/>
      <c r="U57" s="27">
        <v>1.0900000000000001</v>
      </c>
      <c r="V57" s="43"/>
      <c r="W57" s="27">
        <v>0.1</v>
      </c>
      <c r="X57" s="43"/>
      <c r="Y57" s="27">
        <v>1.1299999999999999</v>
      </c>
      <c r="Z57" s="43"/>
      <c r="AA57" s="27">
        <v>0.24</v>
      </c>
      <c r="AB57" s="43"/>
      <c r="AC57" s="27">
        <v>1.78</v>
      </c>
      <c r="AD57" s="43"/>
      <c r="AE57" s="27">
        <v>2.38</v>
      </c>
      <c r="AF57" s="43"/>
      <c r="AG57" s="27">
        <v>0.16</v>
      </c>
      <c r="AH57" s="43"/>
      <c r="AI57" s="27">
        <v>0.3</v>
      </c>
      <c r="AJ57" s="43"/>
      <c r="AK57" s="27">
        <v>13.61</v>
      </c>
      <c r="AL57" s="16"/>
      <c r="AM57" s="37">
        <f t="shared" si="0"/>
        <v>13.61</v>
      </c>
      <c r="AN57" s="36">
        <f t="shared" si="5"/>
        <v>12</v>
      </c>
      <c r="AO57" s="27">
        <v>1939</v>
      </c>
      <c r="AP57" s="37">
        <f>(AM57*12)/AN57</f>
        <v>13.61</v>
      </c>
      <c r="AQ57" s="37">
        <v>11.368473652643303</v>
      </c>
      <c r="AR57" s="50"/>
      <c r="AS57" s="55"/>
      <c r="AT57" s="55"/>
    </row>
    <row r="58" spans="1:46" s="13" customFormat="1" x14ac:dyDescent="0.25">
      <c r="A58" s="18">
        <v>2005</v>
      </c>
      <c r="B58" s="32">
        <v>65687</v>
      </c>
      <c r="C58" s="32">
        <v>23126</v>
      </c>
      <c r="D58" s="30"/>
      <c r="E58" s="17"/>
      <c r="F58" s="17"/>
      <c r="G58" s="17"/>
      <c r="H58" s="17"/>
      <c r="I58" s="17"/>
      <c r="J58" s="17"/>
      <c r="L58" s="27">
        <v>1940</v>
      </c>
      <c r="M58" s="27">
        <v>2.2599999999999998</v>
      </c>
      <c r="N58" s="43"/>
      <c r="O58" s="27">
        <v>1.63</v>
      </c>
      <c r="P58" s="43"/>
      <c r="Q58" s="27">
        <v>0.44</v>
      </c>
      <c r="R58" s="43"/>
      <c r="S58" s="27">
        <v>3.13</v>
      </c>
      <c r="T58" s="43"/>
      <c r="U58" s="27">
        <v>0.09</v>
      </c>
      <c r="V58" s="43"/>
      <c r="W58" s="27">
        <v>1.1000000000000001</v>
      </c>
      <c r="X58" s="43"/>
      <c r="Y58" s="27">
        <v>0.05</v>
      </c>
      <c r="Z58" s="43"/>
      <c r="AA58" s="27">
        <v>0.04</v>
      </c>
      <c r="AB58" s="43"/>
      <c r="AC58" s="27">
        <v>1</v>
      </c>
      <c r="AD58" s="43"/>
      <c r="AE58" s="27">
        <v>0.73</v>
      </c>
      <c r="AF58" s="43"/>
      <c r="AG58" s="27">
        <v>0.59</v>
      </c>
      <c r="AH58" s="43"/>
      <c r="AI58" s="27">
        <v>1.03</v>
      </c>
      <c r="AJ58" s="43"/>
      <c r="AK58" s="27">
        <v>12.09</v>
      </c>
      <c r="AL58" s="16"/>
      <c r="AM58" s="37">
        <f t="shared" si="0"/>
        <v>12.09</v>
      </c>
      <c r="AN58" s="36">
        <f t="shared" si="5"/>
        <v>12</v>
      </c>
      <c r="AO58" s="27">
        <v>1940</v>
      </c>
      <c r="AP58" s="37">
        <f>(AM58*12)/AN58</f>
        <v>12.089999999999998</v>
      </c>
      <c r="AQ58" s="37">
        <v>11.368473652643303</v>
      </c>
      <c r="AR58" s="50"/>
      <c r="AS58" s="55"/>
      <c r="AT58" s="55"/>
    </row>
    <row r="59" spans="1:46" s="13" customFormat="1" x14ac:dyDescent="0.25">
      <c r="A59" s="18">
        <v>2006</v>
      </c>
      <c r="B59" s="32">
        <v>96609.8</v>
      </c>
      <c r="C59" s="32">
        <v>24152.400000000001</v>
      </c>
      <c r="D59" s="30"/>
      <c r="E59" s="17"/>
      <c r="F59" s="17"/>
      <c r="G59" s="17"/>
      <c r="H59" s="17"/>
      <c r="I59" s="17"/>
      <c r="J59" s="17"/>
      <c r="L59" s="27">
        <v>1941</v>
      </c>
      <c r="M59" s="27">
        <v>1.51</v>
      </c>
      <c r="N59" s="43"/>
      <c r="O59" s="27">
        <v>1.22</v>
      </c>
      <c r="P59" s="43"/>
      <c r="Q59" s="27">
        <v>1.67</v>
      </c>
      <c r="R59" s="43"/>
      <c r="S59" s="27">
        <v>3.04</v>
      </c>
      <c r="T59" s="43"/>
      <c r="U59" s="27">
        <v>2.16</v>
      </c>
      <c r="V59" s="43"/>
      <c r="W59" s="27">
        <v>2.31</v>
      </c>
      <c r="X59" s="43"/>
      <c r="Y59" s="27">
        <v>1.75</v>
      </c>
      <c r="Z59" s="43"/>
      <c r="AA59" s="27">
        <v>2.66</v>
      </c>
      <c r="AB59" s="43"/>
      <c r="AC59" s="27">
        <v>0.92</v>
      </c>
      <c r="AD59" s="43"/>
      <c r="AE59" s="27">
        <v>2.5</v>
      </c>
      <c r="AF59" s="43"/>
      <c r="AG59" s="27">
        <v>1.81</v>
      </c>
      <c r="AH59" s="43"/>
      <c r="AI59" s="27">
        <v>2.31</v>
      </c>
      <c r="AJ59" s="43"/>
      <c r="AK59" s="27">
        <v>23.86</v>
      </c>
      <c r="AL59" s="16"/>
      <c r="AM59" s="37">
        <f t="shared" si="0"/>
        <v>23.86</v>
      </c>
      <c r="AN59" s="36">
        <f t="shared" si="5"/>
        <v>12</v>
      </c>
      <c r="AO59" s="27">
        <v>1941</v>
      </c>
      <c r="AP59" s="37">
        <f>(AM59*12)/AN59</f>
        <v>23.86</v>
      </c>
      <c r="AQ59" s="37">
        <v>11.368473652643303</v>
      </c>
      <c r="AR59" s="50"/>
      <c r="AS59" s="55"/>
      <c r="AT59" s="55"/>
    </row>
    <row r="60" spans="1:46" s="13" customFormat="1" x14ac:dyDescent="0.25">
      <c r="A60" s="18">
        <v>2007</v>
      </c>
      <c r="B60" s="32">
        <v>95738</v>
      </c>
      <c r="C60" s="32">
        <v>24011</v>
      </c>
      <c r="D60" s="30"/>
      <c r="E60" s="17"/>
      <c r="F60" s="17"/>
      <c r="G60" s="17"/>
      <c r="H60" s="17"/>
      <c r="I60" s="17"/>
      <c r="J60" s="17"/>
      <c r="L60" s="27">
        <v>1942</v>
      </c>
      <c r="M60" s="27">
        <v>1.41</v>
      </c>
      <c r="N60" s="43"/>
      <c r="O60" s="27">
        <v>1.31</v>
      </c>
      <c r="P60" s="43"/>
      <c r="Q60" s="27">
        <v>1.25</v>
      </c>
      <c r="R60" s="43"/>
      <c r="S60" s="27">
        <v>2.2200000000000002</v>
      </c>
      <c r="T60" s="43"/>
      <c r="U60" s="27">
        <v>2.1</v>
      </c>
      <c r="V60" s="43"/>
      <c r="W60" s="27">
        <v>0</v>
      </c>
      <c r="X60" s="43"/>
      <c r="Y60" s="27">
        <v>0</v>
      </c>
      <c r="Z60" s="43"/>
      <c r="AA60" s="27">
        <v>0.21</v>
      </c>
      <c r="AB60" s="43"/>
      <c r="AC60" s="27">
        <v>0</v>
      </c>
      <c r="AD60" s="43"/>
      <c r="AE60" s="27">
        <v>1.22</v>
      </c>
      <c r="AF60" s="43"/>
      <c r="AG60" s="27">
        <v>0.75</v>
      </c>
      <c r="AH60" s="43"/>
      <c r="AI60" s="27">
        <v>0.25</v>
      </c>
      <c r="AJ60" s="43"/>
      <c r="AK60" s="27">
        <v>10.72</v>
      </c>
      <c r="AL60" s="16"/>
      <c r="AM60" s="37">
        <f t="shared" si="0"/>
        <v>10.72</v>
      </c>
      <c r="AN60" s="36">
        <f t="shared" si="5"/>
        <v>12</v>
      </c>
      <c r="AO60" s="27">
        <v>1942</v>
      </c>
      <c r="AP60" s="37">
        <f>(AM60*12)/AN60</f>
        <v>10.72</v>
      </c>
      <c r="AQ60" s="37">
        <v>11.368473652643303</v>
      </c>
      <c r="AR60" s="50"/>
      <c r="AS60" s="55"/>
      <c r="AT60" s="55"/>
    </row>
    <row r="61" spans="1:46" s="13" customFormat="1" x14ac:dyDescent="0.25">
      <c r="A61" s="18">
        <v>2008</v>
      </c>
      <c r="B61" s="32">
        <v>96603</v>
      </c>
      <c r="C61" s="32">
        <v>24220</v>
      </c>
      <c r="D61" s="30"/>
      <c r="E61" s="17"/>
      <c r="F61" s="17"/>
      <c r="G61" s="17"/>
      <c r="H61" s="17"/>
      <c r="I61" s="17"/>
      <c r="J61" s="17"/>
      <c r="L61" s="39">
        <v>1943</v>
      </c>
      <c r="M61" s="39">
        <v>0.75</v>
      </c>
      <c r="N61" s="46"/>
      <c r="O61" s="39">
        <v>1.04</v>
      </c>
      <c r="P61" s="46" t="s">
        <v>27</v>
      </c>
      <c r="Q61" s="39">
        <v>1.8</v>
      </c>
      <c r="R61" s="46"/>
      <c r="S61" s="39">
        <v>1.91</v>
      </c>
      <c r="T61" s="46"/>
      <c r="U61" s="39">
        <v>0</v>
      </c>
      <c r="V61" s="46" t="s">
        <v>25</v>
      </c>
      <c r="W61" s="39">
        <v>0</v>
      </c>
      <c r="X61" s="46" t="s">
        <v>25</v>
      </c>
      <c r="Y61" s="39">
        <v>0</v>
      </c>
      <c r="Z61" s="46" t="s">
        <v>25</v>
      </c>
      <c r="AA61" s="39">
        <v>0</v>
      </c>
      <c r="AB61" s="46" t="s">
        <v>25</v>
      </c>
      <c r="AC61" s="39">
        <v>0</v>
      </c>
      <c r="AD61" s="46" t="s">
        <v>25</v>
      </c>
      <c r="AE61" s="39">
        <v>0</v>
      </c>
      <c r="AF61" s="46" t="s">
        <v>25</v>
      </c>
      <c r="AG61" s="39">
        <v>0</v>
      </c>
      <c r="AH61" s="46" t="s">
        <v>25</v>
      </c>
      <c r="AI61" s="39">
        <v>0</v>
      </c>
      <c r="AJ61" s="46" t="s">
        <v>25</v>
      </c>
      <c r="AK61" s="39">
        <v>4.46</v>
      </c>
      <c r="AL61" s="40"/>
      <c r="AM61" s="41">
        <f t="shared" si="0"/>
        <v>5.5</v>
      </c>
      <c r="AN61" s="42">
        <f>12-8</f>
        <v>4</v>
      </c>
      <c r="AO61" s="39">
        <v>1943</v>
      </c>
      <c r="AP61" s="41"/>
      <c r="AQ61" s="37">
        <v>11.368473652643303</v>
      </c>
      <c r="AR61" s="50"/>
      <c r="AS61" s="55"/>
      <c r="AT61" s="55"/>
    </row>
    <row r="62" spans="1:46" s="13" customFormat="1" x14ac:dyDescent="0.25">
      <c r="A62" s="18">
        <v>2009</v>
      </c>
      <c r="B62" s="32">
        <v>97539</v>
      </c>
      <c r="C62" s="32">
        <v>24435</v>
      </c>
      <c r="D62" s="30"/>
      <c r="E62" s="17"/>
      <c r="F62" s="17"/>
      <c r="G62" s="17"/>
      <c r="H62" s="17"/>
      <c r="I62" s="17"/>
      <c r="J62" s="17"/>
      <c r="L62" s="39">
        <v>1944</v>
      </c>
      <c r="M62" s="39">
        <v>0</v>
      </c>
      <c r="N62" s="46" t="s">
        <v>25</v>
      </c>
      <c r="O62" s="39">
        <v>0</v>
      </c>
      <c r="P62" s="46" t="s">
        <v>25</v>
      </c>
      <c r="Q62" s="39">
        <v>0</v>
      </c>
      <c r="R62" s="46" t="s">
        <v>25</v>
      </c>
      <c r="S62" s="39">
        <v>0</v>
      </c>
      <c r="T62" s="46" t="s">
        <v>25</v>
      </c>
      <c r="U62" s="39">
        <v>0</v>
      </c>
      <c r="V62" s="46" t="s">
        <v>25</v>
      </c>
      <c r="W62" s="39">
        <v>0</v>
      </c>
      <c r="X62" s="46" t="s">
        <v>25</v>
      </c>
      <c r="Y62" s="39">
        <v>0</v>
      </c>
      <c r="Z62" s="46" t="s">
        <v>25</v>
      </c>
      <c r="AA62" s="39">
        <v>0</v>
      </c>
      <c r="AB62" s="46" t="s">
        <v>25</v>
      </c>
      <c r="AC62" s="39">
        <v>0</v>
      </c>
      <c r="AD62" s="46" t="s">
        <v>25</v>
      </c>
      <c r="AE62" s="39">
        <v>0</v>
      </c>
      <c r="AF62" s="46" t="s">
        <v>25</v>
      </c>
      <c r="AG62" s="39">
        <v>0</v>
      </c>
      <c r="AH62" s="46" t="s">
        <v>25</v>
      </c>
      <c r="AI62" s="39">
        <v>0</v>
      </c>
      <c r="AJ62" s="46" t="s">
        <v>25</v>
      </c>
      <c r="AK62" s="39">
        <v>0</v>
      </c>
      <c r="AL62" s="40"/>
      <c r="AM62" s="41">
        <f t="shared" si="0"/>
        <v>0</v>
      </c>
      <c r="AN62" s="42">
        <f t="shared" ref="AN62:AN69" si="7">12-12</f>
        <v>0</v>
      </c>
      <c r="AO62" s="39">
        <v>1944</v>
      </c>
      <c r="AP62" s="41"/>
      <c r="AQ62" s="37">
        <v>11.368473652643303</v>
      </c>
      <c r="AR62" s="50"/>
      <c r="AS62" s="55"/>
      <c r="AT62" s="55"/>
    </row>
    <row r="63" spans="1:46" s="13" customFormat="1" x14ac:dyDescent="0.25">
      <c r="A63" s="18">
        <v>2010</v>
      </c>
      <c r="B63" s="32">
        <v>97536</v>
      </c>
      <c r="C63" s="32">
        <v>24608</v>
      </c>
      <c r="D63" s="30"/>
      <c r="E63" s="17"/>
      <c r="F63" s="17"/>
      <c r="G63" s="17"/>
      <c r="H63" s="17"/>
      <c r="I63" s="17"/>
      <c r="J63" s="17"/>
      <c r="L63" s="39">
        <v>1945</v>
      </c>
      <c r="M63" s="39">
        <v>0</v>
      </c>
      <c r="N63" s="46" t="s">
        <v>25</v>
      </c>
      <c r="O63" s="39">
        <v>0</v>
      </c>
      <c r="P63" s="46" t="s">
        <v>25</v>
      </c>
      <c r="Q63" s="39">
        <v>0</v>
      </c>
      <c r="R63" s="46" t="s">
        <v>25</v>
      </c>
      <c r="S63" s="39">
        <v>0</v>
      </c>
      <c r="T63" s="46" t="s">
        <v>25</v>
      </c>
      <c r="U63" s="39">
        <v>0</v>
      </c>
      <c r="V63" s="46" t="s">
        <v>25</v>
      </c>
      <c r="W63" s="39">
        <v>0</v>
      </c>
      <c r="X63" s="46" t="s">
        <v>25</v>
      </c>
      <c r="Y63" s="39">
        <v>0</v>
      </c>
      <c r="Z63" s="46" t="s">
        <v>25</v>
      </c>
      <c r="AA63" s="39">
        <v>0</v>
      </c>
      <c r="AB63" s="46" t="s">
        <v>25</v>
      </c>
      <c r="AC63" s="39">
        <v>0</v>
      </c>
      <c r="AD63" s="46" t="s">
        <v>25</v>
      </c>
      <c r="AE63" s="39">
        <v>0</v>
      </c>
      <c r="AF63" s="46" t="s">
        <v>25</v>
      </c>
      <c r="AG63" s="39">
        <v>0</v>
      </c>
      <c r="AH63" s="46" t="s">
        <v>25</v>
      </c>
      <c r="AI63" s="39">
        <v>0</v>
      </c>
      <c r="AJ63" s="46" t="s">
        <v>25</v>
      </c>
      <c r="AK63" s="39">
        <v>0</v>
      </c>
      <c r="AL63" s="40"/>
      <c r="AM63" s="41">
        <f t="shared" si="0"/>
        <v>0</v>
      </c>
      <c r="AN63" s="42">
        <f t="shared" si="7"/>
        <v>0</v>
      </c>
      <c r="AO63" s="39">
        <v>1945</v>
      </c>
      <c r="AP63" s="41"/>
      <c r="AQ63" s="37">
        <v>11.368473652643303</v>
      </c>
      <c r="AR63" s="50"/>
      <c r="AS63" s="55"/>
      <c r="AT63" s="55"/>
    </row>
    <row r="64" spans="1:46" s="13" customFormat="1" x14ac:dyDescent="0.25">
      <c r="A64" s="18">
        <v>2011</v>
      </c>
      <c r="B64" s="32">
        <v>96791</v>
      </c>
      <c r="C64" s="32">
        <v>24357</v>
      </c>
      <c r="D64" s="30"/>
      <c r="E64" s="17"/>
      <c r="F64" s="17"/>
      <c r="G64" s="17"/>
      <c r="H64" s="17"/>
      <c r="I64" s="17"/>
      <c r="J64" s="17"/>
      <c r="L64" s="39">
        <v>1946</v>
      </c>
      <c r="M64" s="39">
        <v>0</v>
      </c>
      <c r="N64" s="46" t="s">
        <v>25</v>
      </c>
      <c r="O64" s="39">
        <v>0</v>
      </c>
      <c r="P64" s="46" t="s">
        <v>25</v>
      </c>
      <c r="Q64" s="39">
        <v>0</v>
      </c>
      <c r="R64" s="46" t="s">
        <v>25</v>
      </c>
      <c r="S64" s="39">
        <v>0</v>
      </c>
      <c r="T64" s="46" t="s">
        <v>25</v>
      </c>
      <c r="U64" s="39">
        <v>0</v>
      </c>
      <c r="V64" s="46" t="s">
        <v>25</v>
      </c>
      <c r="W64" s="39">
        <v>0</v>
      </c>
      <c r="X64" s="46" t="s">
        <v>25</v>
      </c>
      <c r="Y64" s="39">
        <v>0</v>
      </c>
      <c r="Z64" s="46" t="s">
        <v>25</v>
      </c>
      <c r="AA64" s="39">
        <v>0</v>
      </c>
      <c r="AB64" s="46" t="s">
        <v>25</v>
      </c>
      <c r="AC64" s="39">
        <v>0</v>
      </c>
      <c r="AD64" s="46" t="s">
        <v>25</v>
      </c>
      <c r="AE64" s="39">
        <v>0</v>
      </c>
      <c r="AF64" s="46" t="s">
        <v>25</v>
      </c>
      <c r="AG64" s="39">
        <v>0</v>
      </c>
      <c r="AH64" s="46" t="s">
        <v>25</v>
      </c>
      <c r="AI64" s="39">
        <v>0</v>
      </c>
      <c r="AJ64" s="46" t="s">
        <v>25</v>
      </c>
      <c r="AK64" s="39">
        <v>0</v>
      </c>
      <c r="AL64" s="40"/>
      <c r="AM64" s="41">
        <f t="shared" si="0"/>
        <v>0</v>
      </c>
      <c r="AN64" s="42">
        <f t="shared" si="7"/>
        <v>0</v>
      </c>
      <c r="AO64" s="39">
        <v>1946</v>
      </c>
      <c r="AP64" s="41"/>
      <c r="AQ64" s="37">
        <v>11.368473652643303</v>
      </c>
      <c r="AR64" s="50"/>
      <c r="AS64" s="55"/>
      <c r="AT64" s="55"/>
    </row>
    <row r="65" spans="1:46" s="13" customFormat="1" x14ac:dyDescent="0.25">
      <c r="A65" s="18">
        <v>2012</v>
      </c>
      <c r="B65" s="32">
        <v>65687</v>
      </c>
      <c r="C65" s="32">
        <v>25234</v>
      </c>
      <c r="D65" s="30"/>
      <c r="E65" s="17"/>
      <c r="F65" s="17"/>
      <c r="G65" s="17"/>
      <c r="H65" s="17"/>
      <c r="I65" s="17"/>
      <c r="J65" s="17"/>
      <c r="L65" s="39">
        <v>1947</v>
      </c>
      <c r="M65" s="39">
        <v>0</v>
      </c>
      <c r="N65" s="46" t="s">
        <v>25</v>
      </c>
      <c r="O65" s="39">
        <v>0</v>
      </c>
      <c r="P65" s="46" t="s">
        <v>25</v>
      </c>
      <c r="Q65" s="39">
        <v>0</v>
      </c>
      <c r="R65" s="46" t="s">
        <v>25</v>
      </c>
      <c r="S65" s="39">
        <v>0</v>
      </c>
      <c r="T65" s="46" t="s">
        <v>25</v>
      </c>
      <c r="U65" s="39">
        <v>0</v>
      </c>
      <c r="V65" s="46" t="s">
        <v>25</v>
      </c>
      <c r="W65" s="39">
        <v>0</v>
      </c>
      <c r="X65" s="46" t="s">
        <v>25</v>
      </c>
      <c r="Y65" s="39">
        <v>0</v>
      </c>
      <c r="Z65" s="46" t="s">
        <v>25</v>
      </c>
      <c r="AA65" s="39">
        <v>0</v>
      </c>
      <c r="AB65" s="46" t="s">
        <v>25</v>
      </c>
      <c r="AC65" s="39">
        <v>0</v>
      </c>
      <c r="AD65" s="46" t="s">
        <v>25</v>
      </c>
      <c r="AE65" s="39">
        <v>0</v>
      </c>
      <c r="AF65" s="46" t="s">
        <v>25</v>
      </c>
      <c r="AG65" s="39">
        <v>0</v>
      </c>
      <c r="AH65" s="46" t="s">
        <v>25</v>
      </c>
      <c r="AI65" s="39">
        <v>0</v>
      </c>
      <c r="AJ65" s="46" t="s">
        <v>25</v>
      </c>
      <c r="AK65" s="39">
        <v>0</v>
      </c>
      <c r="AL65" s="40"/>
      <c r="AM65" s="41">
        <f t="shared" si="0"/>
        <v>0</v>
      </c>
      <c r="AN65" s="42">
        <f t="shared" si="7"/>
        <v>0</v>
      </c>
      <c r="AO65" s="39">
        <v>1947</v>
      </c>
      <c r="AP65" s="41"/>
      <c r="AQ65" s="37">
        <v>11.368473652643303</v>
      </c>
      <c r="AR65" s="50"/>
      <c r="AS65" s="55"/>
      <c r="AT65" s="55"/>
    </row>
    <row r="66" spans="1:46" s="13" customFormat="1" x14ac:dyDescent="0.25">
      <c r="A66" s="14"/>
      <c r="B66" s="14"/>
      <c r="C66" s="14"/>
      <c r="D66" s="14"/>
      <c r="E66" s="17"/>
      <c r="F66" s="17"/>
      <c r="G66" s="17"/>
      <c r="H66" s="17"/>
      <c r="I66" s="17"/>
      <c r="J66" s="17"/>
      <c r="L66" s="39">
        <v>1948</v>
      </c>
      <c r="M66" s="39">
        <v>0</v>
      </c>
      <c r="N66" s="46" t="s">
        <v>25</v>
      </c>
      <c r="O66" s="39">
        <v>0</v>
      </c>
      <c r="P66" s="46" t="s">
        <v>25</v>
      </c>
      <c r="Q66" s="39">
        <v>0</v>
      </c>
      <c r="R66" s="46" t="s">
        <v>25</v>
      </c>
      <c r="S66" s="39">
        <v>0</v>
      </c>
      <c r="T66" s="46" t="s">
        <v>25</v>
      </c>
      <c r="U66" s="39">
        <v>0</v>
      </c>
      <c r="V66" s="46" t="s">
        <v>25</v>
      </c>
      <c r="W66" s="39">
        <v>0</v>
      </c>
      <c r="X66" s="46" t="s">
        <v>25</v>
      </c>
      <c r="Y66" s="39">
        <v>0</v>
      </c>
      <c r="Z66" s="46" t="s">
        <v>25</v>
      </c>
      <c r="AA66" s="39">
        <v>0</v>
      </c>
      <c r="AB66" s="46" t="s">
        <v>25</v>
      </c>
      <c r="AC66" s="39">
        <v>0</v>
      </c>
      <c r="AD66" s="46" t="s">
        <v>25</v>
      </c>
      <c r="AE66" s="39">
        <v>0</v>
      </c>
      <c r="AF66" s="46" t="s">
        <v>25</v>
      </c>
      <c r="AG66" s="39">
        <v>0</v>
      </c>
      <c r="AH66" s="46" t="s">
        <v>25</v>
      </c>
      <c r="AI66" s="39">
        <v>0</v>
      </c>
      <c r="AJ66" s="46" t="s">
        <v>25</v>
      </c>
      <c r="AK66" s="39">
        <v>0</v>
      </c>
      <c r="AL66" s="40"/>
      <c r="AM66" s="41">
        <f t="shared" si="0"/>
        <v>0</v>
      </c>
      <c r="AN66" s="42">
        <f t="shared" si="7"/>
        <v>0</v>
      </c>
      <c r="AO66" s="39">
        <v>1948</v>
      </c>
      <c r="AP66" s="41"/>
      <c r="AQ66" s="37">
        <v>11.368473652643303</v>
      </c>
      <c r="AR66" s="50"/>
      <c r="AS66" s="55"/>
      <c r="AT66" s="55"/>
    </row>
    <row r="67" spans="1:46" s="13" customFormat="1" x14ac:dyDescent="0.25">
      <c r="A67" s="14"/>
      <c r="B67" s="14"/>
      <c r="C67" s="14"/>
      <c r="D67" s="14"/>
      <c r="E67" s="17"/>
      <c r="F67" s="17"/>
      <c r="G67" s="17"/>
      <c r="H67" s="17"/>
      <c r="I67" s="17"/>
      <c r="J67" s="17"/>
      <c r="L67" s="39">
        <v>1949</v>
      </c>
      <c r="M67" s="39">
        <v>0</v>
      </c>
      <c r="N67" s="46" t="s">
        <v>25</v>
      </c>
      <c r="O67" s="39">
        <v>0</v>
      </c>
      <c r="P67" s="46" t="s">
        <v>25</v>
      </c>
      <c r="Q67" s="39">
        <v>0</v>
      </c>
      <c r="R67" s="46" t="s">
        <v>25</v>
      </c>
      <c r="S67" s="39">
        <v>0</v>
      </c>
      <c r="T67" s="46" t="s">
        <v>25</v>
      </c>
      <c r="U67" s="39">
        <v>0</v>
      </c>
      <c r="V67" s="46" t="s">
        <v>25</v>
      </c>
      <c r="W67" s="39">
        <v>0</v>
      </c>
      <c r="X67" s="46" t="s">
        <v>25</v>
      </c>
      <c r="Y67" s="39">
        <v>0</v>
      </c>
      <c r="Z67" s="46" t="s">
        <v>25</v>
      </c>
      <c r="AA67" s="39">
        <v>0</v>
      </c>
      <c r="AB67" s="46" t="s">
        <v>25</v>
      </c>
      <c r="AC67" s="39">
        <v>0</v>
      </c>
      <c r="AD67" s="46" t="s">
        <v>25</v>
      </c>
      <c r="AE67" s="39">
        <v>0</v>
      </c>
      <c r="AF67" s="46" t="s">
        <v>25</v>
      </c>
      <c r="AG67" s="39">
        <v>0</v>
      </c>
      <c r="AH67" s="46" t="s">
        <v>25</v>
      </c>
      <c r="AI67" s="39">
        <v>0</v>
      </c>
      <c r="AJ67" s="46" t="s">
        <v>25</v>
      </c>
      <c r="AK67" s="39">
        <v>0</v>
      </c>
      <c r="AL67" s="40"/>
      <c r="AM67" s="41">
        <f t="shared" si="0"/>
        <v>0</v>
      </c>
      <c r="AN67" s="42">
        <f t="shared" si="7"/>
        <v>0</v>
      </c>
      <c r="AO67" s="39">
        <v>1949</v>
      </c>
      <c r="AP67" s="41"/>
      <c r="AQ67" s="37">
        <v>11.368473652643303</v>
      </c>
      <c r="AR67" s="50"/>
      <c r="AS67" s="55"/>
      <c r="AT67" s="55"/>
    </row>
    <row r="68" spans="1:46" s="13" customFormat="1" x14ac:dyDescent="0.25">
      <c r="A68" s="14"/>
      <c r="B68" s="14"/>
      <c r="C68" s="14"/>
      <c r="D68" s="14"/>
      <c r="E68" s="17"/>
      <c r="F68" s="17"/>
      <c r="G68" s="17"/>
      <c r="H68" s="17"/>
      <c r="I68" s="17"/>
      <c r="J68" s="17"/>
      <c r="L68" s="39">
        <v>1950</v>
      </c>
      <c r="M68" s="39">
        <v>0</v>
      </c>
      <c r="N68" s="46" t="s">
        <v>25</v>
      </c>
      <c r="O68" s="39">
        <v>0</v>
      </c>
      <c r="P68" s="46" t="s">
        <v>25</v>
      </c>
      <c r="Q68" s="39">
        <v>0</v>
      </c>
      <c r="R68" s="46" t="s">
        <v>25</v>
      </c>
      <c r="S68" s="39">
        <v>0</v>
      </c>
      <c r="T68" s="46" t="s">
        <v>25</v>
      </c>
      <c r="U68" s="39">
        <v>0</v>
      </c>
      <c r="V68" s="46" t="s">
        <v>25</v>
      </c>
      <c r="W68" s="39">
        <v>0</v>
      </c>
      <c r="X68" s="46" t="s">
        <v>25</v>
      </c>
      <c r="Y68" s="39">
        <v>0</v>
      </c>
      <c r="Z68" s="46" t="s">
        <v>25</v>
      </c>
      <c r="AA68" s="39">
        <v>0</v>
      </c>
      <c r="AB68" s="46" t="s">
        <v>25</v>
      </c>
      <c r="AC68" s="39">
        <v>0</v>
      </c>
      <c r="AD68" s="46" t="s">
        <v>25</v>
      </c>
      <c r="AE68" s="39">
        <v>0</v>
      </c>
      <c r="AF68" s="46" t="s">
        <v>25</v>
      </c>
      <c r="AG68" s="39">
        <v>0</v>
      </c>
      <c r="AH68" s="46" t="s">
        <v>25</v>
      </c>
      <c r="AI68" s="39">
        <v>0</v>
      </c>
      <c r="AJ68" s="46" t="s">
        <v>25</v>
      </c>
      <c r="AK68" s="39">
        <v>0</v>
      </c>
      <c r="AL68" s="40"/>
      <c r="AM68" s="41">
        <f t="shared" si="0"/>
        <v>0</v>
      </c>
      <c r="AN68" s="42">
        <f t="shared" si="7"/>
        <v>0</v>
      </c>
      <c r="AO68" s="39">
        <v>1950</v>
      </c>
      <c r="AP68" s="41"/>
      <c r="AQ68" s="37">
        <v>11.368473652643303</v>
      </c>
      <c r="AR68" s="50"/>
      <c r="AS68" s="56">
        <v>0.3</v>
      </c>
      <c r="AT68" s="56"/>
    </row>
    <row r="69" spans="1:46" s="13" customFormat="1" x14ac:dyDescent="0.25">
      <c r="A69" s="14"/>
      <c r="B69" s="14"/>
      <c r="C69" s="14"/>
      <c r="D69" s="14"/>
      <c r="E69" s="17"/>
      <c r="F69" s="17"/>
      <c r="G69" s="17"/>
      <c r="H69" s="17"/>
      <c r="I69" s="17"/>
      <c r="J69" s="17"/>
      <c r="L69" s="39">
        <v>1951</v>
      </c>
      <c r="M69" s="39">
        <v>0</v>
      </c>
      <c r="N69" s="46" t="s">
        <v>25</v>
      </c>
      <c r="O69" s="39">
        <v>0</v>
      </c>
      <c r="P69" s="46" t="s">
        <v>25</v>
      </c>
      <c r="Q69" s="39">
        <v>0</v>
      </c>
      <c r="R69" s="46" t="s">
        <v>25</v>
      </c>
      <c r="S69" s="39">
        <v>0</v>
      </c>
      <c r="T69" s="46" t="s">
        <v>25</v>
      </c>
      <c r="U69" s="39">
        <v>0</v>
      </c>
      <c r="V69" s="46" t="s">
        <v>25</v>
      </c>
      <c r="W69" s="39">
        <v>0</v>
      </c>
      <c r="X69" s="46" t="s">
        <v>25</v>
      </c>
      <c r="Y69" s="39">
        <v>0</v>
      </c>
      <c r="Z69" s="46" t="s">
        <v>25</v>
      </c>
      <c r="AA69" s="39">
        <v>0</v>
      </c>
      <c r="AB69" s="46" t="s">
        <v>25</v>
      </c>
      <c r="AC69" s="39">
        <v>0</v>
      </c>
      <c r="AD69" s="46" t="s">
        <v>25</v>
      </c>
      <c r="AE69" s="39">
        <v>0</v>
      </c>
      <c r="AF69" s="46" t="s">
        <v>25</v>
      </c>
      <c r="AG69" s="39">
        <v>0</v>
      </c>
      <c r="AH69" s="46" t="s">
        <v>25</v>
      </c>
      <c r="AI69" s="39">
        <v>0</v>
      </c>
      <c r="AJ69" s="46" t="s">
        <v>25</v>
      </c>
      <c r="AK69" s="39">
        <v>0</v>
      </c>
      <c r="AL69" s="40"/>
      <c r="AM69" s="41">
        <f t="shared" si="0"/>
        <v>0</v>
      </c>
      <c r="AN69" s="42">
        <f t="shared" si="7"/>
        <v>0</v>
      </c>
      <c r="AO69" s="39">
        <v>1951</v>
      </c>
      <c r="AP69" s="41"/>
      <c r="AQ69" s="37">
        <v>11.368473652643303</v>
      </c>
      <c r="AR69" s="50"/>
      <c r="AS69" s="56">
        <v>0.6</v>
      </c>
      <c r="AT69" s="56"/>
    </row>
    <row r="70" spans="1:46" s="13" customFormat="1" x14ac:dyDescent="0.25">
      <c r="A70" s="96" t="s">
        <v>70</v>
      </c>
      <c r="B70" s="96"/>
      <c r="C70" s="96"/>
      <c r="D70" s="96"/>
      <c r="E70" s="96"/>
      <c r="F70" s="96"/>
      <c r="G70" s="96"/>
      <c r="H70" s="96"/>
      <c r="I70" s="73"/>
      <c r="J70" s="73"/>
      <c r="L70" s="39">
        <v>1952</v>
      </c>
      <c r="M70" s="39">
        <v>0</v>
      </c>
      <c r="N70" s="46" t="s">
        <v>25</v>
      </c>
      <c r="O70" s="39">
        <v>0</v>
      </c>
      <c r="P70" s="46" t="s">
        <v>25</v>
      </c>
      <c r="Q70" s="39">
        <v>0</v>
      </c>
      <c r="R70" s="46" t="s">
        <v>25</v>
      </c>
      <c r="S70" s="39">
        <v>0</v>
      </c>
      <c r="T70" s="46" t="s">
        <v>25</v>
      </c>
      <c r="U70" s="39">
        <v>0</v>
      </c>
      <c r="V70" s="46" t="s">
        <v>25</v>
      </c>
      <c r="W70" s="39">
        <v>0</v>
      </c>
      <c r="X70" s="46" t="s">
        <v>25</v>
      </c>
      <c r="Y70" s="39">
        <v>0</v>
      </c>
      <c r="Z70" s="46" t="s">
        <v>25</v>
      </c>
      <c r="AA70" s="39">
        <v>0</v>
      </c>
      <c r="AB70" s="46" t="s">
        <v>25</v>
      </c>
      <c r="AC70" s="39">
        <v>0</v>
      </c>
      <c r="AD70" s="46" t="s">
        <v>25</v>
      </c>
      <c r="AE70" s="39">
        <v>0</v>
      </c>
      <c r="AF70" s="46"/>
      <c r="AG70" s="39">
        <v>0.5</v>
      </c>
      <c r="AH70" s="46"/>
      <c r="AI70" s="39">
        <v>1.45</v>
      </c>
      <c r="AJ70" s="46"/>
      <c r="AK70" s="39">
        <v>1.95</v>
      </c>
      <c r="AL70" s="40"/>
      <c r="AM70" s="41">
        <f t="shared" si="0"/>
        <v>1.95</v>
      </c>
      <c r="AN70" s="42">
        <f>12-10</f>
        <v>2</v>
      </c>
      <c r="AO70" s="39">
        <v>1952</v>
      </c>
      <c r="AP70" s="41"/>
      <c r="AQ70" s="37">
        <v>11.368473652643303</v>
      </c>
      <c r="AR70" s="50"/>
      <c r="AS70" s="56">
        <v>0.8</v>
      </c>
      <c r="AT70" s="56"/>
    </row>
    <row r="71" spans="1:46" s="13" customFormat="1" x14ac:dyDescent="0.25">
      <c r="A71" s="18"/>
      <c r="B71" s="31">
        <v>1975</v>
      </c>
      <c r="C71" s="31">
        <v>1976</v>
      </c>
      <c r="D71" s="31">
        <v>1977</v>
      </c>
      <c r="E71" s="72">
        <v>1978</v>
      </c>
      <c r="F71" s="72">
        <v>1979</v>
      </c>
      <c r="G71" s="72">
        <v>1980</v>
      </c>
      <c r="H71" s="72">
        <v>1981</v>
      </c>
      <c r="I71" s="74"/>
      <c r="J71" s="74"/>
      <c r="L71" s="27">
        <v>1953</v>
      </c>
      <c r="M71" s="27">
        <v>0.49</v>
      </c>
      <c r="N71" s="43"/>
      <c r="O71" s="27">
        <v>0.45</v>
      </c>
      <c r="P71" s="43"/>
      <c r="Q71" s="27">
        <v>0.91</v>
      </c>
      <c r="R71" s="43"/>
      <c r="S71" s="27">
        <v>0.82</v>
      </c>
      <c r="T71" s="43"/>
      <c r="U71" s="27">
        <v>0.28999999999999998</v>
      </c>
      <c r="V71" s="43"/>
      <c r="W71" s="27">
        <v>0.55000000000000004</v>
      </c>
      <c r="X71" s="43"/>
      <c r="Y71" s="27">
        <v>0.74</v>
      </c>
      <c r="Z71" s="43"/>
      <c r="AA71" s="27">
        <v>0.13</v>
      </c>
      <c r="AB71" s="43"/>
      <c r="AC71" s="27">
        <v>0.01</v>
      </c>
      <c r="AD71" s="43"/>
      <c r="AE71" s="27">
        <v>1.62</v>
      </c>
      <c r="AF71" s="43"/>
      <c r="AG71" s="27">
        <v>0.56000000000000005</v>
      </c>
      <c r="AH71" s="43"/>
      <c r="AI71" s="27">
        <v>0.79</v>
      </c>
      <c r="AJ71" s="43"/>
      <c r="AK71" s="27">
        <v>7.36</v>
      </c>
      <c r="AL71" s="16"/>
      <c r="AM71" s="37">
        <f t="shared" ref="AM71:AM158" si="8">SUM(M71,O71,Q71,S71,U71,W71,Y71,AA71,AC71,AE71,AG71,AI71)</f>
        <v>7.36</v>
      </c>
      <c r="AN71" s="36">
        <f t="shared" ref="AN71:AN158" si="9">12-0</f>
        <v>12</v>
      </c>
      <c r="AO71" s="27">
        <v>1953</v>
      </c>
      <c r="AP71" s="37">
        <f t="shared" ref="AP71:AP77" si="10">(AM71*12)/AN71</f>
        <v>7.36</v>
      </c>
      <c r="AQ71" s="37">
        <v>11.368473652643303</v>
      </c>
      <c r="AR71" s="50"/>
      <c r="AS71" s="56">
        <v>0.8</v>
      </c>
      <c r="AT71" s="56"/>
    </row>
    <row r="72" spans="1:46" s="13" customFormat="1" ht="30" x14ac:dyDescent="0.25">
      <c r="A72" s="18" t="s">
        <v>71</v>
      </c>
      <c r="B72" s="18">
        <v>17796</v>
      </c>
      <c r="C72" s="18">
        <v>18717</v>
      </c>
      <c r="D72" s="18">
        <v>19988</v>
      </c>
      <c r="E72" s="7">
        <v>21855</v>
      </c>
      <c r="F72" s="7">
        <v>22583</v>
      </c>
      <c r="G72" s="7">
        <v>23055</v>
      </c>
      <c r="H72" s="7">
        <v>25279</v>
      </c>
      <c r="I72" s="73"/>
      <c r="J72" s="73"/>
      <c r="L72" s="27">
        <v>1954</v>
      </c>
      <c r="M72" s="27">
        <v>1.1399999999999999</v>
      </c>
      <c r="N72" s="43"/>
      <c r="O72" s="27">
        <v>0.81</v>
      </c>
      <c r="P72" s="43"/>
      <c r="Q72" s="27">
        <v>2.06</v>
      </c>
      <c r="R72" s="43"/>
      <c r="S72" s="27">
        <v>1.19</v>
      </c>
      <c r="T72" s="43"/>
      <c r="U72" s="27">
        <v>0.08</v>
      </c>
      <c r="V72" s="43"/>
      <c r="W72" s="27">
        <v>1.51</v>
      </c>
      <c r="X72" s="43"/>
      <c r="Y72" s="27">
        <v>1.39</v>
      </c>
      <c r="Z72" s="43"/>
      <c r="AA72" s="27">
        <v>0</v>
      </c>
      <c r="AB72" s="43"/>
      <c r="AC72" s="27">
        <v>0.72</v>
      </c>
      <c r="AD72" s="43"/>
      <c r="AE72" s="27">
        <v>0</v>
      </c>
      <c r="AF72" s="43"/>
      <c r="AG72" s="27">
        <v>0</v>
      </c>
      <c r="AH72" s="43"/>
      <c r="AI72" s="27">
        <v>0.19</v>
      </c>
      <c r="AJ72" s="43"/>
      <c r="AK72" s="27">
        <v>9.09</v>
      </c>
      <c r="AL72" s="16"/>
      <c r="AM72" s="37">
        <f t="shared" si="8"/>
        <v>9.09</v>
      </c>
      <c r="AN72" s="36">
        <f t="shared" si="9"/>
        <v>12</v>
      </c>
      <c r="AO72" s="27">
        <v>1954</v>
      </c>
      <c r="AP72" s="37">
        <f t="shared" si="10"/>
        <v>9.09</v>
      </c>
      <c r="AQ72" s="37">
        <v>11.368473652643303</v>
      </c>
      <c r="AR72" s="50"/>
      <c r="AS72" s="56">
        <v>0.8</v>
      </c>
      <c r="AT72" s="56"/>
    </row>
    <row r="73" spans="1:46" s="13" customFormat="1" ht="45" x14ac:dyDescent="0.25">
      <c r="A73" s="18" t="s">
        <v>72</v>
      </c>
      <c r="B73" s="18">
        <v>53388</v>
      </c>
      <c r="C73" s="18">
        <v>56151</v>
      </c>
      <c r="D73" s="18">
        <v>52956</v>
      </c>
      <c r="E73" s="7">
        <v>59760</v>
      </c>
      <c r="F73" s="7">
        <v>61839</v>
      </c>
      <c r="G73" s="7">
        <v>64035</v>
      </c>
      <c r="H73" s="7">
        <v>71745</v>
      </c>
      <c r="I73" s="73"/>
      <c r="J73" s="73"/>
      <c r="L73" s="27">
        <v>1955</v>
      </c>
      <c r="M73" s="27">
        <v>0.92</v>
      </c>
      <c r="N73" s="43"/>
      <c r="O73" s="27">
        <v>1.1499999999999999</v>
      </c>
      <c r="P73" s="43"/>
      <c r="Q73" s="27">
        <v>0.18</v>
      </c>
      <c r="R73" s="43"/>
      <c r="S73" s="27">
        <v>0.67</v>
      </c>
      <c r="T73" s="43"/>
      <c r="U73" s="27">
        <v>1.5</v>
      </c>
      <c r="V73" s="43" t="s">
        <v>35</v>
      </c>
      <c r="W73" s="27">
        <v>0.33</v>
      </c>
      <c r="X73" s="43"/>
      <c r="Y73" s="27">
        <v>0.46</v>
      </c>
      <c r="Z73" s="43"/>
      <c r="AA73" s="27">
        <v>1.96</v>
      </c>
      <c r="AB73" s="43"/>
      <c r="AC73" s="27">
        <v>0.14000000000000001</v>
      </c>
      <c r="AD73" s="43"/>
      <c r="AE73" s="27">
        <v>0</v>
      </c>
      <c r="AF73" s="43"/>
      <c r="AG73" s="27">
        <v>0.77</v>
      </c>
      <c r="AH73" s="43"/>
      <c r="AI73" s="27">
        <v>1.94</v>
      </c>
      <c r="AJ73" s="43"/>
      <c r="AK73" s="27">
        <v>10.02</v>
      </c>
      <c r="AL73" s="16"/>
      <c r="AM73" s="37">
        <f t="shared" si="8"/>
        <v>10.02</v>
      </c>
      <c r="AN73" s="36">
        <f t="shared" si="9"/>
        <v>12</v>
      </c>
      <c r="AO73" s="27">
        <v>1955</v>
      </c>
      <c r="AP73" s="37">
        <f t="shared" si="10"/>
        <v>10.02</v>
      </c>
      <c r="AQ73" s="37">
        <v>11.368473652643303</v>
      </c>
      <c r="AR73" s="50"/>
      <c r="AS73" s="56">
        <v>1</v>
      </c>
      <c r="AT73" s="56"/>
    </row>
    <row r="74" spans="1:46" s="13" customFormat="1" x14ac:dyDescent="0.25">
      <c r="A74" s="18"/>
      <c r="B74" s="18"/>
      <c r="C74" s="18"/>
      <c r="D74" s="18"/>
      <c r="E74" s="7"/>
      <c r="F74" s="7"/>
      <c r="G74" s="7"/>
      <c r="H74" s="7"/>
      <c r="I74" s="73"/>
      <c r="J74" s="73"/>
      <c r="L74" s="27">
        <v>1956</v>
      </c>
      <c r="M74" s="27">
        <v>1.01</v>
      </c>
      <c r="N74" s="43"/>
      <c r="O74" s="27">
        <v>0.73</v>
      </c>
      <c r="P74" s="43"/>
      <c r="Q74" s="27">
        <v>0.09</v>
      </c>
      <c r="R74" s="43"/>
      <c r="S74" s="27">
        <v>1.5</v>
      </c>
      <c r="T74" s="43"/>
      <c r="U74" s="27">
        <v>2.33</v>
      </c>
      <c r="V74" s="43"/>
      <c r="W74" s="27">
        <v>0.12</v>
      </c>
      <c r="X74" s="43"/>
      <c r="Y74" s="27">
        <v>0.11</v>
      </c>
      <c r="Z74" s="43"/>
      <c r="AA74" s="27">
        <v>0</v>
      </c>
      <c r="AB74" s="43"/>
      <c r="AC74" s="27">
        <v>0.06</v>
      </c>
      <c r="AD74" s="43"/>
      <c r="AE74" s="27">
        <v>0.33</v>
      </c>
      <c r="AF74" s="43"/>
      <c r="AG74" s="27">
        <v>0</v>
      </c>
      <c r="AH74" s="43"/>
      <c r="AI74" s="27">
        <v>0.05</v>
      </c>
      <c r="AJ74" s="43"/>
      <c r="AK74" s="27">
        <v>6.33</v>
      </c>
      <c r="AL74" s="16"/>
      <c r="AM74" s="37">
        <f t="shared" si="8"/>
        <v>6.33</v>
      </c>
      <c r="AN74" s="36">
        <f t="shared" si="9"/>
        <v>12</v>
      </c>
      <c r="AO74" s="27">
        <v>1956</v>
      </c>
      <c r="AP74" s="37">
        <f t="shared" si="10"/>
        <v>6.330000000000001</v>
      </c>
      <c r="AQ74" s="37">
        <v>11.368473652643303</v>
      </c>
      <c r="AR74" s="50"/>
      <c r="AS74" s="56">
        <v>1</v>
      </c>
      <c r="AT74" s="56"/>
    </row>
    <row r="75" spans="1:46" s="13" customFormat="1" x14ac:dyDescent="0.25">
      <c r="A75" s="18"/>
      <c r="B75" s="31">
        <v>1982</v>
      </c>
      <c r="C75" s="31">
        <v>1983</v>
      </c>
      <c r="D75" s="31">
        <v>1984</v>
      </c>
      <c r="E75" s="72">
        <v>1985</v>
      </c>
      <c r="F75" s="72">
        <v>1986</v>
      </c>
      <c r="G75" s="72">
        <v>1987</v>
      </c>
      <c r="H75" s="72">
        <v>1988</v>
      </c>
      <c r="I75" s="74"/>
      <c r="J75" s="74"/>
      <c r="L75" s="27">
        <v>1957</v>
      </c>
      <c r="M75" s="27">
        <v>0.77</v>
      </c>
      <c r="N75" s="43"/>
      <c r="O75" s="27">
        <v>0.44</v>
      </c>
      <c r="P75" s="43"/>
      <c r="Q75" s="27">
        <v>1.61</v>
      </c>
      <c r="R75" s="43"/>
      <c r="S75" s="27">
        <v>0.38</v>
      </c>
      <c r="T75" s="43"/>
      <c r="U75" s="27">
        <v>4.99</v>
      </c>
      <c r="V75" s="43"/>
      <c r="W75" s="27">
        <v>1.1599999999999999</v>
      </c>
      <c r="X75" s="43"/>
      <c r="Y75" s="27">
        <v>0.11</v>
      </c>
      <c r="Z75" s="43"/>
      <c r="AA75" s="27">
        <v>0.59</v>
      </c>
      <c r="AB75" s="43"/>
      <c r="AC75" s="27">
        <v>0.61</v>
      </c>
      <c r="AD75" s="43"/>
      <c r="AE75" s="27">
        <v>1.71</v>
      </c>
      <c r="AF75" s="43"/>
      <c r="AG75" s="27">
        <v>2.04</v>
      </c>
      <c r="AH75" s="43"/>
      <c r="AI75" s="27">
        <v>0.13</v>
      </c>
      <c r="AJ75" s="43"/>
      <c r="AK75" s="27">
        <v>14.54</v>
      </c>
      <c r="AL75" s="16"/>
      <c r="AM75" s="37">
        <f t="shared" si="8"/>
        <v>14.540000000000001</v>
      </c>
      <c r="AN75" s="36">
        <f t="shared" si="9"/>
        <v>12</v>
      </c>
      <c r="AO75" s="27">
        <v>1957</v>
      </c>
      <c r="AP75" s="37">
        <f t="shared" si="10"/>
        <v>14.540000000000001</v>
      </c>
      <c r="AQ75" s="37">
        <v>11.368473652643303</v>
      </c>
      <c r="AR75" s="50"/>
      <c r="AS75" s="56">
        <v>1.18</v>
      </c>
      <c r="AT75" s="56"/>
    </row>
    <row r="76" spans="1:46" s="13" customFormat="1" ht="30" x14ac:dyDescent="0.25">
      <c r="A76" s="18" t="s">
        <v>71</v>
      </c>
      <c r="B76" s="18">
        <v>25305</v>
      </c>
      <c r="C76" s="18">
        <v>24812</v>
      </c>
      <c r="D76" s="18">
        <v>26844</v>
      </c>
      <c r="E76" s="7">
        <v>26844</v>
      </c>
      <c r="F76" s="7">
        <v>20656</v>
      </c>
      <c r="G76" s="7">
        <v>22966</v>
      </c>
      <c r="H76" s="7">
        <v>21569</v>
      </c>
      <c r="I76" s="73"/>
      <c r="J76" s="73"/>
      <c r="L76" s="27">
        <v>1958</v>
      </c>
      <c r="M76" s="27">
        <v>0.08</v>
      </c>
      <c r="N76" s="43"/>
      <c r="O76" s="27">
        <v>0.87</v>
      </c>
      <c r="P76" s="43"/>
      <c r="Q76" s="27">
        <v>2</v>
      </c>
      <c r="R76" s="43"/>
      <c r="S76" s="27">
        <v>1.51</v>
      </c>
      <c r="T76" s="43"/>
      <c r="U76" s="27">
        <v>0.41</v>
      </c>
      <c r="V76" s="43"/>
      <c r="W76" s="27">
        <v>0.37</v>
      </c>
      <c r="X76" s="43"/>
      <c r="Y76" s="27">
        <v>0.14000000000000001</v>
      </c>
      <c r="Z76" s="43"/>
      <c r="AA76" s="27">
        <v>0.63</v>
      </c>
      <c r="AB76" s="43"/>
      <c r="AC76" s="27">
        <v>0.62</v>
      </c>
      <c r="AD76" s="43"/>
      <c r="AE76" s="27">
        <v>0</v>
      </c>
      <c r="AF76" s="43"/>
      <c r="AG76" s="27">
        <v>0.17</v>
      </c>
      <c r="AH76" s="43"/>
      <c r="AI76" s="27">
        <v>0.03</v>
      </c>
      <c r="AJ76" s="43"/>
      <c r="AK76" s="27">
        <v>6.83</v>
      </c>
      <c r="AL76" s="16"/>
      <c r="AM76" s="37">
        <f t="shared" si="8"/>
        <v>6.83</v>
      </c>
      <c r="AN76" s="36">
        <f t="shared" si="9"/>
        <v>12</v>
      </c>
      <c r="AO76" s="27">
        <v>1958</v>
      </c>
      <c r="AP76" s="37">
        <f t="shared" si="10"/>
        <v>6.830000000000001</v>
      </c>
      <c r="AQ76" s="37">
        <v>11.368473652643303</v>
      </c>
      <c r="AR76" s="50"/>
      <c r="AS76" s="56">
        <v>1.8540000000000001</v>
      </c>
      <c r="AT76" s="56"/>
    </row>
    <row r="77" spans="1:46" s="13" customFormat="1" ht="45" x14ac:dyDescent="0.25">
      <c r="A77" s="18" t="s">
        <v>72</v>
      </c>
      <c r="B77" s="18">
        <v>73336</v>
      </c>
      <c r="C77" s="18">
        <v>71857</v>
      </c>
      <c r="D77" s="18">
        <v>78730</v>
      </c>
      <c r="E77" s="24">
        <f>E76*2.9</f>
        <v>77847.599999999991</v>
      </c>
      <c r="F77" s="7">
        <v>58883</v>
      </c>
      <c r="G77" s="7">
        <v>66028</v>
      </c>
      <c r="H77" s="7">
        <v>63356</v>
      </c>
      <c r="I77" s="73"/>
      <c r="J77" s="73"/>
      <c r="L77" s="27">
        <v>1959</v>
      </c>
      <c r="M77" s="27">
        <v>0.13</v>
      </c>
      <c r="N77" s="43"/>
      <c r="O77" s="27">
        <v>3.46</v>
      </c>
      <c r="P77" s="43"/>
      <c r="Q77" s="27">
        <v>0.33</v>
      </c>
      <c r="R77" s="43"/>
      <c r="S77" s="27">
        <v>0.25</v>
      </c>
      <c r="T77" s="43"/>
      <c r="U77" s="27">
        <v>0.94</v>
      </c>
      <c r="V77" s="43"/>
      <c r="W77" s="27">
        <v>0.22</v>
      </c>
      <c r="X77" s="43"/>
      <c r="Y77" s="27">
        <v>0.23</v>
      </c>
      <c r="Z77" s="43"/>
      <c r="AA77" s="27">
        <v>0.28000000000000003</v>
      </c>
      <c r="AB77" s="43"/>
      <c r="AC77" s="27">
        <v>0.63</v>
      </c>
      <c r="AD77" s="43"/>
      <c r="AE77" s="27">
        <v>0</v>
      </c>
      <c r="AF77" s="43"/>
      <c r="AG77" s="27">
        <v>0</v>
      </c>
      <c r="AH77" s="43"/>
      <c r="AI77" s="27">
        <v>1.2</v>
      </c>
      <c r="AJ77" s="43"/>
      <c r="AK77" s="27">
        <v>7.67</v>
      </c>
      <c r="AL77" s="16"/>
      <c r="AM77" s="37">
        <f t="shared" si="8"/>
        <v>7.67</v>
      </c>
      <c r="AN77" s="36">
        <f t="shared" si="9"/>
        <v>12</v>
      </c>
      <c r="AO77" s="27">
        <v>1959</v>
      </c>
      <c r="AP77" s="37">
        <f t="shared" si="10"/>
        <v>7.669999999999999</v>
      </c>
      <c r="AQ77" s="37">
        <v>11.368473652643303</v>
      </c>
      <c r="AR77" s="50"/>
      <c r="AS77" s="56">
        <v>1.8</v>
      </c>
      <c r="AT77" s="56"/>
    </row>
    <row r="78" spans="1:46" s="13" customFormat="1" x14ac:dyDescent="0.25">
      <c r="A78" s="18"/>
      <c r="B78" s="18"/>
      <c r="C78" s="18"/>
      <c r="D78" s="18">
        <f>D77/D76</f>
        <v>2.9328714051557143</v>
      </c>
      <c r="E78" s="7" t="s">
        <v>77</v>
      </c>
      <c r="F78" s="18">
        <f>F77/F76</f>
        <v>2.8506487219209915</v>
      </c>
      <c r="G78" s="7"/>
      <c r="H78" s="7"/>
      <c r="I78" s="73"/>
      <c r="J78" s="73"/>
      <c r="L78" s="39">
        <v>1960</v>
      </c>
      <c r="M78" s="39">
        <v>0.7</v>
      </c>
      <c r="N78" s="46"/>
      <c r="O78" s="39">
        <v>0.85</v>
      </c>
      <c r="P78" s="46"/>
      <c r="Q78" s="39">
        <v>0.88</v>
      </c>
      <c r="R78" s="46"/>
      <c r="S78" s="39">
        <v>1.1200000000000001</v>
      </c>
      <c r="T78" s="46"/>
      <c r="U78" s="39">
        <v>0.59</v>
      </c>
      <c r="V78" s="46"/>
      <c r="W78" s="39">
        <v>0</v>
      </c>
      <c r="X78" s="46" t="s">
        <v>25</v>
      </c>
      <c r="Y78" s="39">
        <v>0</v>
      </c>
      <c r="Z78" s="46" t="s">
        <v>25</v>
      </c>
      <c r="AA78" s="39">
        <v>0</v>
      </c>
      <c r="AB78" s="46" t="s">
        <v>25</v>
      </c>
      <c r="AC78" s="39">
        <v>0</v>
      </c>
      <c r="AD78" s="46" t="s">
        <v>25</v>
      </c>
      <c r="AE78" s="39">
        <v>0</v>
      </c>
      <c r="AF78" s="46" t="s">
        <v>25</v>
      </c>
      <c r="AG78" s="39">
        <v>0</v>
      </c>
      <c r="AH78" s="46" t="s">
        <v>25</v>
      </c>
      <c r="AI78" s="39">
        <v>0</v>
      </c>
      <c r="AJ78" s="46" t="s">
        <v>25</v>
      </c>
      <c r="AK78" s="39">
        <v>4.1399999999999997</v>
      </c>
      <c r="AL78" s="40"/>
      <c r="AM78" s="41">
        <f t="shared" si="8"/>
        <v>4.1399999999999997</v>
      </c>
      <c r="AN78" s="42">
        <f>12-7</f>
        <v>5</v>
      </c>
      <c r="AO78" s="39">
        <v>1960</v>
      </c>
      <c r="AP78" s="41"/>
      <c r="AQ78" s="37">
        <v>11.368473652643303</v>
      </c>
      <c r="AR78" s="50"/>
      <c r="AS78" s="56">
        <v>2.4</v>
      </c>
      <c r="AT78" s="56"/>
    </row>
    <row r="79" spans="1:46" s="13" customFormat="1" x14ac:dyDescent="0.25">
      <c r="A79" s="18"/>
      <c r="B79" s="31">
        <v>1989</v>
      </c>
      <c r="C79" s="31">
        <v>1990</v>
      </c>
      <c r="D79" s="31">
        <v>1991</v>
      </c>
      <c r="E79" s="72">
        <v>1992</v>
      </c>
      <c r="F79" s="72">
        <v>1993</v>
      </c>
      <c r="G79" s="72">
        <v>1994</v>
      </c>
      <c r="H79" s="72">
        <v>1995</v>
      </c>
      <c r="I79" s="74"/>
      <c r="J79" s="74"/>
      <c r="L79" s="39">
        <v>1961</v>
      </c>
      <c r="M79" s="39">
        <v>0</v>
      </c>
      <c r="N79" s="46" t="s">
        <v>25</v>
      </c>
      <c r="O79" s="39">
        <v>0</v>
      </c>
      <c r="P79" s="46" t="s">
        <v>25</v>
      </c>
      <c r="Q79" s="39">
        <v>0</v>
      </c>
      <c r="R79" s="46" t="s">
        <v>25</v>
      </c>
      <c r="S79" s="39">
        <v>0</v>
      </c>
      <c r="T79" s="46" t="s">
        <v>25</v>
      </c>
      <c r="U79" s="39">
        <v>0</v>
      </c>
      <c r="V79" s="46" t="s">
        <v>25</v>
      </c>
      <c r="W79" s="39">
        <v>0</v>
      </c>
      <c r="X79" s="46" t="s">
        <v>25</v>
      </c>
      <c r="Y79" s="39">
        <v>0</v>
      </c>
      <c r="Z79" s="46" t="s">
        <v>25</v>
      </c>
      <c r="AA79" s="39">
        <v>0</v>
      </c>
      <c r="AB79" s="46" t="s">
        <v>25</v>
      </c>
      <c r="AC79" s="39">
        <v>0</v>
      </c>
      <c r="AD79" s="46" t="s">
        <v>25</v>
      </c>
      <c r="AE79" s="39">
        <v>0</v>
      </c>
      <c r="AF79" s="46" t="s">
        <v>25</v>
      </c>
      <c r="AG79" s="39">
        <v>0</v>
      </c>
      <c r="AH79" s="46" t="s">
        <v>25</v>
      </c>
      <c r="AI79" s="39">
        <v>0</v>
      </c>
      <c r="AJ79" s="46" t="s">
        <v>25</v>
      </c>
      <c r="AK79" s="39">
        <v>0</v>
      </c>
      <c r="AL79" s="40"/>
      <c r="AM79" s="41">
        <f t="shared" si="8"/>
        <v>0</v>
      </c>
      <c r="AN79" s="42">
        <f>12-12</f>
        <v>0</v>
      </c>
      <c r="AO79" s="39">
        <v>1961</v>
      </c>
      <c r="AP79" s="41"/>
      <c r="AQ79" s="37">
        <v>11.368473652643303</v>
      </c>
      <c r="AR79" s="50"/>
      <c r="AS79" s="56">
        <v>6.1</v>
      </c>
      <c r="AT79" s="56">
        <v>3.2</v>
      </c>
    </row>
    <row r="80" spans="1:46" s="13" customFormat="1" ht="30" x14ac:dyDescent="0.25">
      <c r="A80" s="18" t="s">
        <v>71</v>
      </c>
      <c r="B80" s="18">
        <v>23485</v>
      </c>
      <c r="C80" s="18">
        <v>22235</v>
      </c>
      <c r="D80" s="18" t="s">
        <v>73</v>
      </c>
      <c r="E80" s="7">
        <v>20640</v>
      </c>
      <c r="F80" s="7">
        <v>21421</v>
      </c>
      <c r="G80" s="7">
        <v>21556</v>
      </c>
      <c r="H80" s="7">
        <v>19750</v>
      </c>
      <c r="I80" s="73"/>
      <c r="J80" s="73"/>
      <c r="L80" s="39">
        <v>1962</v>
      </c>
      <c r="M80" s="39">
        <v>0</v>
      </c>
      <c r="N80" s="46" t="s">
        <v>25</v>
      </c>
      <c r="O80" s="39">
        <v>0</v>
      </c>
      <c r="P80" s="46" t="s">
        <v>25</v>
      </c>
      <c r="Q80" s="39">
        <v>0</v>
      </c>
      <c r="R80" s="46" t="s">
        <v>25</v>
      </c>
      <c r="S80" s="39">
        <v>0</v>
      </c>
      <c r="T80" s="46" t="s">
        <v>25</v>
      </c>
      <c r="U80" s="39">
        <v>0</v>
      </c>
      <c r="V80" s="46" t="s">
        <v>25</v>
      </c>
      <c r="W80" s="39">
        <v>0</v>
      </c>
      <c r="X80" s="46" t="s">
        <v>25</v>
      </c>
      <c r="Y80" s="39">
        <v>0</v>
      </c>
      <c r="Z80" s="46" t="s">
        <v>25</v>
      </c>
      <c r="AA80" s="39">
        <v>0</v>
      </c>
      <c r="AB80" s="46" t="s">
        <v>25</v>
      </c>
      <c r="AC80" s="39">
        <v>0</v>
      </c>
      <c r="AD80" s="46" t="s">
        <v>25</v>
      </c>
      <c r="AE80" s="39">
        <v>0</v>
      </c>
      <c r="AF80" s="46" t="s">
        <v>25</v>
      </c>
      <c r="AG80" s="39">
        <v>0</v>
      </c>
      <c r="AH80" s="46" t="s">
        <v>25</v>
      </c>
      <c r="AI80" s="39">
        <v>0</v>
      </c>
      <c r="AJ80" s="46" t="s">
        <v>25</v>
      </c>
      <c r="AK80" s="39">
        <v>0</v>
      </c>
      <c r="AL80" s="40"/>
      <c r="AM80" s="41">
        <f t="shared" si="8"/>
        <v>0</v>
      </c>
      <c r="AN80" s="42">
        <f>12-12</f>
        <v>0</v>
      </c>
      <c r="AO80" s="39">
        <v>1962</v>
      </c>
      <c r="AP80" s="41"/>
      <c r="AQ80" s="37">
        <v>11.368473652643303</v>
      </c>
      <c r="AR80" s="50"/>
      <c r="AS80" s="56">
        <v>11</v>
      </c>
      <c r="AT80" s="56">
        <v>5.6</v>
      </c>
    </row>
    <row r="81" spans="1:46" s="13" customFormat="1" ht="45" x14ac:dyDescent="0.25">
      <c r="A81" s="18" t="s">
        <v>72</v>
      </c>
      <c r="B81" s="18">
        <v>66734</v>
      </c>
      <c r="C81" s="18">
        <v>64210</v>
      </c>
      <c r="D81" s="18" t="s">
        <v>74</v>
      </c>
      <c r="E81" s="7">
        <v>58585</v>
      </c>
      <c r="F81" s="7">
        <v>60478</v>
      </c>
      <c r="G81" s="7">
        <v>60883</v>
      </c>
      <c r="H81" s="7">
        <v>55140</v>
      </c>
      <c r="I81" s="73"/>
      <c r="J81" s="73"/>
      <c r="L81" s="39">
        <v>1963</v>
      </c>
      <c r="M81" s="39">
        <v>0</v>
      </c>
      <c r="N81" s="46" t="s">
        <v>25</v>
      </c>
      <c r="O81" s="39">
        <v>0</v>
      </c>
      <c r="P81" s="46" t="s">
        <v>25</v>
      </c>
      <c r="Q81" s="39">
        <v>0</v>
      </c>
      <c r="R81" s="46" t="s">
        <v>25</v>
      </c>
      <c r="S81" s="39">
        <v>0</v>
      </c>
      <c r="T81" s="46" t="s">
        <v>25</v>
      </c>
      <c r="U81" s="39">
        <v>0</v>
      </c>
      <c r="V81" s="46" t="s">
        <v>25</v>
      </c>
      <c r="W81" s="39">
        <v>0</v>
      </c>
      <c r="X81" s="46" t="s">
        <v>25</v>
      </c>
      <c r="Y81" s="39">
        <v>0</v>
      </c>
      <c r="Z81" s="46" t="s">
        <v>25</v>
      </c>
      <c r="AA81" s="39">
        <v>0</v>
      </c>
      <c r="AB81" s="46" t="s">
        <v>25</v>
      </c>
      <c r="AC81" s="39">
        <v>0</v>
      </c>
      <c r="AD81" s="46" t="s">
        <v>25</v>
      </c>
      <c r="AE81" s="39">
        <v>0</v>
      </c>
      <c r="AF81" s="46" t="s">
        <v>25</v>
      </c>
      <c r="AG81" s="39">
        <v>0</v>
      </c>
      <c r="AH81" s="46" t="s">
        <v>25</v>
      </c>
      <c r="AI81" s="39">
        <v>0</v>
      </c>
      <c r="AJ81" s="46" t="s">
        <v>25</v>
      </c>
      <c r="AK81" s="39">
        <v>0</v>
      </c>
      <c r="AL81" s="40"/>
      <c r="AM81" s="41">
        <f t="shared" si="8"/>
        <v>0</v>
      </c>
      <c r="AN81" s="42">
        <f>12-12</f>
        <v>0</v>
      </c>
      <c r="AO81" s="39">
        <v>1963</v>
      </c>
      <c r="AP81" s="41"/>
      <c r="AQ81" s="37">
        <v>11.368473652643303</v>
      </c>
      <c r="AR81" s="50"/>
      <c r="AS81" s="56">
        <v>9.6999999999999993</v>
      </c>
      <c r="AT81" s="56">
        <v>4.8</v>
      </c>
    </row>
    <row r="82" spans="1:46" s="13" customFormat="1" x14ac:dyDescent="0.25">
      <c r="A82" s="18"/>
      <c r="B82" s="18"/>
      <c r="C82" s="18"/>
      <c r="D82" s="18"/>
      <c r="E82" s="7"/>
      <c r="F82" s="7"/>
      <c r="G82" s="7"/>
      <c r="H82" s="7"/>
      <c r="I82" s="73"/>
      <c r="J82" s="73"/>
      <c r="L82" s="39">
        <v>1964</v>
      </c>
      <c r="M82" s="39">
        <v>0</v>
      </c>
      <c r="N82" s="46" t="s">
        <v>25</v>
      </c>
      <c r="O82" s="39">
        <v>0</v>
      </c>
      <c r="P82" s="46" t="s">
        <v>25</v>
      </c>
      <c r="Q82" s="39">
        <v>0</v>
      </c>
      <c r="R82" s="46" t="s">
        <v>25</v>
      </c>
      <c r="S82" s="39">
        <v>0</v>
      </c>
      <c r="T82" s="46" t="s">
        <v>25</v>
      </c>
      <c r="U82" s="39">
        <v>0</v>
      </c>
      <c r="V82" s="46" t="s">
        <v>25</v>
      </c>
      <c r="W82" s="39">
        <v>0</v>
      </c>
      <c r="X82" s="46" t="s">
        <v>25</v>
      </c>
      <c r="Y82" s="39">
        <v>0</v>
      </c>
      <c r="Z82" s="46" t="s">
        <v>25</v>
      </c>
      <c r="AA82" s="39">
        <v>0</v>
      </c>
      <c r="AB82" s="46" t="s">
        <v>25</v>
      </c>
      <c r="AC82" s="39">
        <v>0</v>
      </c>
      <c r="AD82" s="46" t="s">
        <v>25</v>
      </c>
      <c r="AE82" s="39">
        <v>0</v>
      </c>
      <c r="AF82" s="46" t="s">
        <v>25</v>
      </c>
      <c r="AG82" s="39">
        <v>1.07</v>
      </c>
      <c r="AH82" s="46" t="s">
        <v>36</v>
      </c>
      <c r="AI82" s="39">
        <v>2.3199999999999998</v>
      </c>
      <c r="AJ82" s="46"/>
      <c r="AK82" s="39">
        <v>3.39</v>
      </c>
      <c r="AL82" s="40"/>
      <c r="AM82" s="41">
        <f t="shared" si="8"/>
        <v>3.3899999999999997</v>
      </c>
      <c r="AN82" s="42">
        <f>12-10</f>
        <v>2</v>
      </c>
      <c r="AO82" s="39">
        <v>1964</v>
      </c>
      <c r="AP82" s="41"/>
      <c r="AQ82" s="37">
        <v>11.368473652643303</v>
      </c>
      <c r="AR82" s="50"/>
      <c r="AS82" s="56">
        <v>12</v>
      </c>
      <c r="AT82" s="56">
        <v>5.74</v>
      </c>
    </row>
    <row r="83" spans="1:46" s="13" customFormat="1" x14ac:dyDescent="0.25">
      <c r="A83" s="18"/>
      <c r="B83" s="31">
        <v>1996</v>
      </c>
      <c r="C83" s="31">
        <v>1997</v>
      </c>
      <c r="D83" s="31">
        <v>1998</v>
      </c>
      <c r="E83" s="72">
        <v>1999</v>
      </c>
      <c r="F83" s="72">
        <v>2000</v>
      </c>
      <c r="G83" s="72">
        <v>2001</v>
      </c>
      <c r="H83" s="72">
        <v>2002</v>
      </c>
      <c r="I83" s="74"/>
      <c r="J83" s="74"/>
      <c r="L83" s="27">
        <v>1965</v>
      </c>
      <c r="M83" s="27">
        <v>0.86</v>
      </c>
      <c r="N83" s="43"/>
      <c r="O83" s="27">
        <v>0.74</v>
      </c>
      <c r="P83" s="43"/>
      <c r="Q83" s="27">
        <v>0.83</v>
      </c>
      <c r="R83" s="43"/>
      <c r="S83" s="27">
        <v>1.86</v>
      </c>
      <c r="T83" s="43"/>
      <c r="U83" s="27">
        <v>1.06</v>
      </c>
      <c r="V83" s="43"/>
      <c r="W83" s="27">
        <v>1.86</v>
      </c>
      <c r="X83" s="43"/>
      <c r="Y83" s="27">
        <v>0.87</v>
      </c>
      <c r="Z83" s="43"/>
      <c r="AA83" s="27">
        <v>2.44</v>
      </c>
      <c r="AB83" s="43"/>
      <c r="AC83" s="27">
        <v>0.91</v>
      </c>
      <c r="AD83" s="43"/>
      <c r="AE83" s="27">
        <v>0.23</v>
      </c>
      <c r="AF83" s="43"/>
      <c r="AG83" s="27">
        <v>1.67</v>
      </c>
      <c r="AH83" s="43"/>
      <c r="AI83" s="27">
        <v>1.92</v>
      </c>
      <c r="AJ83" s="43"/>
      <c r="AK83" s="27">
        <v>15.25</v>
      </c>
      <c r="AL83" s="16"/>
      <c r="AM83" s="37">
        <f t="shared" si="8"/>
        <v>15.25</v>
      </c>
      <c r="AN83" s="36">
        <f t="shared" si="9"/>
        <v>12</v>
      </c>
      <c r="AO83" s="27">
        <v>1965</v>
      </c>
      <c r="AP83" s="37">
        <f t="shared" ref="AP83:AP113" si="11">(AM83*12)/AN83</f>
        <v>15.25</v>
      </c>
      <c r="AQ83" s="37">
        <v>11.368473652643303</v>
      </c>
      <c r="AR83" s="50"/>
      <c r="AS83" s="56">
        <v>19.3</v>
      </c>
      <c r="AT83" s="56">
        <v>7.6</v>
      </c>
    </row>
    <row r="84" spans="1:46" s="13" customFormat="1" ht="30" x14ac:dyDescent="0.25">
      <c r="A84" s="18" t="s">
        <v>71</v>
      </c>
      <c r="B84" s="18">
        <v>20413</v>
      </c>
      <c r="C84" s="18">
        <v>19750</v>
      </c>
      <c r="D84" s="18">
        <v>18916</v>
      </c>
      <c r="E84" s="7">
        <v>23588</v>
      </c>
      <c r="F84" s="7">
        <v>22525</v>
      </c>
      <c r="G84" s="7" t="s">
        <v>75</v>
      </c>
      <c r="H84" s="7">
        <v>21850</v>
      </c>
      <c r="I84" s="73"/>
      <c r="J84" s="73"/>
      <c r="L84" s="27"/>
      <c r="M84" s="27"/>
      <c r="N84" s="43"/>
      <c r="O84" s="27"/>
      <c r="P84" s="43"/>
      <c r="Q84" s="27"/>
      <c r="R84" s="43"/>
      <c r="S84" s="27"/>
      <c r="T84" s="43"/>
      <c r="U84" s="27"/>
      <c r="V84" s="43"/>
      <c r="W84" s="27"/>
      <c r="X84" s="43"/>
      <c r="Y84" s="27"/>
      <c r="Z84" s="43"/>
      <c r="AA84" s="27"/>
      <c r="AB84" s="43"/>
      <c r="AC84" s="27"/>
      <c r="AD84" s="43"/>
      <c r="AE84" s="27"/>
      <c r="AF84" s="43"/>
      <c r="AG84" s="27"/>
      <c r="AH84" s="43"/>
      <c r="AI84" s="27"/>
      <c r="AJ84" s="43"/>
      <c r="AK84" s="27"/>
      <c r="AL84" s="16"/>
      <c r="AM84" s="51"/>
      <c r="AN84" s="50"/>
      <c r="AO84" s="22">
        <v>24006</v>
      </c>
      <c r="AP84" s="51"/>
      <c r="AQ84" s="51"/>
      <c r="AR84" s="21">
        <v>2.3393999999999999</v>
      </c>
      <c r="AS84" s="56"/>
      <c r="AT84" s="56"/>
    </row>
    <row r="85" spans="1:46" s="13" customFormat="1" ht="45" x14ac:dyDescent="0.25">
      <c r="A85" s="18" t="s">
        <v>72</v>
      </c>
      <c r="B85" s="18">
        <v>57779</v>
      </c>
      <c r="C85" s="18">
        <v>55140</v>
      </c>
      <c r="D85" s="18">
        <v>60985</v>
      </c>
      <c r="E85" s="7">
        <v>68883</v>
      </c>
      <c r="F85" s="7">
        <v>70601</v>
      </c>
      <c r="G85" s="7" t="s">
        <v>76</v>
      </c>
      <c r="H85" s="7">
        <v>60900</v>
      </c>
      <c r="I85" s="73"/>
      <c r="J85" s="73"/>
      <c r="L85" s="27">
        <v>1966</v>
      </c>
      <c r="M85" s="27">
        <v>0.32</v>
      </c>
      <c r="N85" s="43"/>
      <c r="O85" s="27">
        <v>0.8</v>
      </c>
      <c r="P85" s="43"/>
      <c r="Q85" s="27">
        <v>0.22</v>
      </c>
      <c r="R85" s="43"/>
      <c r="S85" s="27">
        <v>0.41</v>
      </c>
      <c r="T85" s="43"/>
      <c r="U85" s="27">
        <v>0.83</v>
      </c>
      <c r="V85" s="43"/>
      <c r="W85" s="27">
        <v>0.74</v>
      </c>
      <c r="X85" s="43"/>
      <c r="Y85" s="27">
        <v>0.82</v>
      </c>
      <c r="Z85" s="43"/>
      <c r="AA85" s="27">
        <v>0.56999999999999995</v>
      </c>
      <c r="AB85" s="43"/>
      <c r="AC85" s="27">
        <v>0.44</v>
      </c>
      <c r="AD85" s="43"/>
      <c r="AE85" s="27">
        <v>0.35</v>
      </c>
      <c r="AF85" s="43"/>
      <c r="AG85" s="27">
        <v>0.34</v>
      </c>
      <c r="AH85" s="43"/>
      <c r="AI85" s="27">
        <v>2.0699999999999998</v>
      </c>
      <c r="AJ85" s="43"/>
      <c r="AK85" s="27">
        <v>7.91</v>
      </c>
      <c r="AL85" s="16"/>
      <c r="AM85" s="37">
        <f t="shared" si="8"/>
        <v>7.91</v>
      </c>
      <c r="AN85" s="36">
        <f t="shared" si="9"/>
        <v>12</v>
      </c>
      <c r="AO85" s="27">
        <v>1966</v>
      </c>
      <c r="AP85" s="37">
        <f t="shared" si="11"/>
        <v>7.91</v>
      </c>
      <c r="AQ85" s="37">
        <v>11.368473652643303</v>
      </c>
      <c r="AR85" s="50"/>
      <c r="AS85" s="56">
        <v>22.4</v>
      </c>
      <c r="AT85" s="56">
        <v>13</v>
      </c>
    </row>
    <row r="86" spans="1:46" s="13" customFormat="1" x14ac:dyDescent="0.25">
      <c r="A86" s="18"/>
      <c r="B86" s="18"/>
      <c r="C86" s="18"/>
      <c r="D86" s="18"/>
      <c r="E86" s="7"/>
      <c r="F86" s="7"/>
      <c r="G86" s="7"/>
      <c r="H86" s="7"/>
      <c r="I86" s="73"/>
      <c r="J86" s="73"/>
      <c r="L86" s="27"/>
      <c r="M86" s="27"/>
      <c r="N86" s="43"/>
      <c r="O86" s="27"/>
      <c r="P86" s="43"/>
      <c r="Q86" s="27"/>
      <c r="R86" s="43"/>
      <c r="S86" s="27"/>
      <c r="T86" s="43"/>
      <c r="U86" s="27"/>
      <c r="V86" s="43"/>
      <c r="W86" s="27"/>
      <c r="X86" s="43"/>
      <c r="Y86" s="27"/>
      <c r="Z86" s="43"/>
      <c r="AA86" s="27"/>
      <c r="AB86" s="43"/>
      <c r="AC86" s="27"/>
      <c r="AD86" s="43"/>
      <c r="AE86" s="27"/>
      <c r="AF86" s="43"/>
      <c r="AG86" s="27"/>
      <c r="AH86" s="43"/>
      <c r="AI86" s="27"/>
      <c r="AJ86" s="43"/>
      <c r="AK86" s="27"/>
      <c r="AL86" s="16"/>
      <c r="AM86" s="51"/>
      <c r="AN86" s="50"/>
      <c r="AO86" s="22">
        <v>24198</v>
      </c>
      <c r="AP86" s="51"/>
      <c r="AQ86" s="51"/>
      <c r="AR86" s="21">
        <v>2.1166</v>
      </c>
      <c r="AS86" s="56"/>
      <c r="AT86" s="56"/>
    </row>
    <row r="87" spans="1:46" s="13" customFormat="1" x14ac:dyDescent="0.25">
      <c r="A87" s="18"/>
      <c r="B87" s="31">
        <v>2003</v>
      </c>
      <c r="C87" s="31">
        <v>2004</v>
      </c>
      <c r="D87" s="31">
        <v>2005</v>
      </c>
      <c r="E87" s="72">
        <v>2006</v>
      </c>
      <c r="F87" s="72">
        <v>2007</v>
      </c>
      <c r="G87" s="72">
        <v>2009</v>
      </c>
      <c r="H87" s="72">
        <v>2010</v>
      </c>
      <c r="I87" s="74"/>
      <c r="J87" s="74"/>
      <c r="L87" s="27"/>
      <c r="M87" s="27"/>
      <c r="N87" s="43"/>
      <c r="O87" s="27"/>
      <c r="P87" s="43"/>
      <c r="Q87" s="27"/>
      <c r="R87" s="43"/>
      <c r="S87" s="27"/>
      <c r="T87" s="43"/>
      <c r="U87" s="27"/>
      <c r="V87" s="43"/>
      <c r="W87" s="27"/>
      <c r="X87" s="43"/>
      <c r="Y87" s="27"/>
      <c r="Z87" s="43"/>
      <c r="AA87" s="27"/>
      <c r="AB87" s="43"/>
      <c r="AC87" s="27"/>
      <c r="AD87" s="43"/>
      <c r="AE87" s="27"/>
      <c r="AF87" s="43"/>
      <c r="AG87" s="27"/>
      <c r="AH87" s="43"/>
      <c r="AI87" s="27"/>
      <c r="AJ87" s="43"/>
      <c r="AK87" s="27"/>
      <c r="AL87" s="16"/>
      <c r="AM87" s="51"/>
      <c r="AN87" s="50"/>
      <c r="AO87" s="22">
        <v>24399</v>
      </c>
      <c r="AP87" s="51"/>
      <c r="AQ87" s="51"/>
      <c r="AR87" s="21">
        <v>2.04976</v>
      </c>
      <c r="AS87" s="56"/>
      <c r="AT87" s="56"/>
    </row>
    <row r="88" spans="1:46" s="13" customFormat="1" ht="30" x14ac:dyDescent="0.25">
      <c r="A88" s="18" t="s">
        <v>71</v>
      </c>
      <c r="B88" s="18">
        <v>21850</v>
      </c>
      <c r="C88" s="18">
        <v>23126</v>
      </c>
      <c r="D88" s="18">
        <v>23126</v>
      </c>
      <c r="E88" s="7">
        <v>24152</v>
      </c>
      <c r="F88" s="7">
        <v>24011</v>
      </c>
      <c r="G88" s="7">
        <v>24435</v>
      </c>
      <c r="H88" s="7">
        <v>24608</v>
      </c>
      <c r="I88" s="73"/>
      <c r="J88" s="73"/>
      <c r="L88" s="27">
        <v>1967</v>
      </c>
      <c r="M88" s="27">
        <v>1.4</v>
      </c>
      <c r="N88" s="43"/>
      <c r="O88" s="27">
        <v>0.53</v>
      </c>
      <c r="P88" s="43"/>
      <c r="Q88" s="27">
        <v>1.56</v>
      </c>
      <c r="R88" s="43"/>
      <c r="S88" s="27">
        <v>3.4</v>
      </c>
      <c r="T88" s="43"/>
      <c r="U88" s="27">
        <v>3.28</v>
      </c>
      <c r="V88" s="43"/>
      <c r="W88" s="27">
        <v>3.1</v>
      </c>
      <c r="X88" s="43"/>
      <c r="Y88" s="27">
        <v>0.8</v>
      </c>
      <c r="Z88" s="43"/>
      <c r="AA88" s="27">
        <v>0.31</v>
      </c>
      <c r="AB88" s="43"/>
      <c r="AC88" s="27">
        <v>1.21</v>
      </c>
      <c r="AD88" s="43"/>
      <c r="AE88" s="27">
        <v>0.09</v>
      </c>
      <c r="AF88" s="43"/>
      <c r="AG88" s="27">
        <v>0.5</v>
      </c>
      <c r="AH88" s="43"/>
      <c r="AI88" s="27">
        <v>0.48</v>
      </c>
      <c r="AJ88" s="43"/>
      <c r="AK88" s="27">
        <v>16.66</v>
      </c>
      <c r="AL88" s="16"/>
      <c r="AM88" s="37">
        <f t="shared" si="8"/>
        <v>16.66</v>
      </c>
      <c r="AN88" s="36">
        <f t="shared" si="9"/>
        <v>12</v>
      </c>
      <c r="AO88" s="27">
        <v>1967</v>
      </c>
      <c r="AP88" s="37">
        <f t="shared" si="11"/>
        <v>16.66</v>
      </c>
      <c r="AQ88" s="37">
        <v>11.368473652643303</v>
      </c>
      <c r="AR88" s="50"/>
      <c r="AS88" s="56">
        <v>19.36</v>
      </c>
      <c r="AT88" s="56">
        <v>9.5</v>
      </c>
    </row>
    <row r="89" spans="1:46" s="13" customFormat="1" ht="45" x14ac:dyDescent="0.25">
      <c r="A89" s="18" t="s">
        <v>72</v>
      </c>
      <c r="B89" s="18">
        <v>60900</v>
      </c>
      <c r="C89" s="18">
        <v>65687</v>
      </c>
      <c r="D89" s="18">
        <v>65687</v>
      </c>
      <c r="E89" s="7">
        <v>96610</v>
      </c>
      <c r="F89" s="7">
        <v>96738</v>
      </c>
      <c r="G89" s="7">
        <v>97539</v>
      </c>
      <c r="H89" s="7">
        <v>97536</v>
      </c>
      <c r="I89" s="73"/>
      <c r="J89" s="73"/>
      <c r="L89" s="27">
        <v>1968</v>
      </c>
      <c r="M89" s="27">
        <v>1.34</v>
      </c>
      <c r="N89" s="43"/>
      <c r="O89" s="27">
        <v>1.52</v>
      </c>
      <c r="P89" s="43"/>
      <c r="Q89" s="27">
        <v>1.1399999999999999</v>
      </c>
      <c r="R89" s="43"/>
      <c r="S89" s="27">
        <v>0.46</v>
      </c>
      <c r="T89" s="43"/>
      <c r="U89" s="27">
        <v>1.49</v>
      </c>
      <c r="V89" s="43"/>
      <c r="W89" s="27">
        <v>2.14</v>
      </c>
      <c r="X89" s="43"/>
      <c r="Y89" s="27">
        <v>0.77</v>
      </c>
      <c r="Z89" s="43"/>
      <c r="AA89" s="27">
        <v>1.54</v>
      </c>
      <c r="AB89" s="43"/>
      <c r="AC89" s="27">
        <v>1.01</v>
      </c>
      <c r="AD89" s="43"/>
      <c r="AE89" s="27">
        <v>1.1399999999999999</v>
      </c>
      <c r="AF89" s="43"/>
      <c r="AG89" s="27">
        <v>0.27</v>
      </c>
      <c r="AH89" s="43"/>
      <c r="AI89" s="27">
        <v>1.85</v>
      </c>
      <c r="AJ89" s="43"/>
      <c r="AK89" s="27">
        <v>14.67</v>
      </c>
      <c r="AL89" s="16"/>
      <c r="AM89" s="37">
        <f t="shared" si="8"/>
        <v>14.669999999999998</v>
      </c>
      <c r="AN89" s="36">
        <f t="shared" si="9"/>
        <v>12</v>
      </c>
      <c r="AO89" s="27">
        <v>1968</v>
      </c>
      <c r="AP89" s="37">
        <f t="shared" si="11"/>
        <v>14.669999999999996</v>
      </c>
      <c r="AQ89" s="37">
        <v>11.368473652643303</v>
      </c>
      <c r="AR89" s="50"/>
      <c r="AS89" s="56">
        <v>18.16</v>
      </c>
      <c r="AT89" s="56">
        <v>9</v>
      </c>
    </row>
    <row r="90" spans="1:46" s="13" customFormat="1" x14ac:dyDescent="0.25">
      <c r="A90" s="18"/>
      <c r="B90" s="18"/>
      <c r="C90" s="18"/>
      <c r="D90" s="18"/>
      <c r="E90" s="7"/>
      <c r="F90" s="7"/>
      <c r="G90" s="7"/>
      <c r="H90" s="7"/>
      <c r="I90" s="73"/>
      <c r="J90" s="73"/>
      <c r="L90" s="27">
        <v>1969</v>
      </c>
      <c r="M90" s="27">
        <v>1.63</v>
      </c>
      <c r="N90" s="43"/>
      <c r="O90" s="27">
        <v>2.72</v>
      </c>
      <c r="P90" s="43"/>
      <c r="Q90" s="27">
        <v>1.36</v>
      </c>
      <c r="R90" s="43"/>
      <c r="S90" s="27">
        <v>0.72</v>
      </c>
      <c r="T90" s="43"/>
      <c r="U90" s="27">
        <v>0.42</v>
      </c>
      <c r="V90" s="43"/>
      <c r="W90" s="27">
        <v>4.37</v>
      </c>
      <c r="X90" s="43"/>
      <c r="Y90" s="27">
        <v>1.18</v>
      </c>
      <c r="Z90" s="43"/>
      <c r="AA90" s="27">
        <v>0.69</v>
      </c>
      <c r="AB90" s="43"/>
      <c r="AC90" s="27">
        <v>0.28000000000000003</v>
      </c>
      <c r="AD90" s="43"/>
      <c r="AE90" s="27">
        <v>1.38</v>
      </c>
      <c r="AF90" s="43"/>
      <c r="AG90" s="27">
        <v>0.73</v>
      </c>
      <c r="AH90" s="43"/>
      <c r="AI90" s="27">
        <v>1.61</v>
      </c>
      <c r="AJ90" s="43"/>
      <c r="AK90" s="27">
        <v>17.09</v>
      </c>
      <c r="AL90" s="16"/>
      <c r="AM90" s="37">
        <f t="shared" si="8"/>
        <v>17.089999999999996</v>
      </c>
      <c r="AN90" s="36">
        <f t="shared" si="9"/>
        <v>12</v>
      </c>
      <c r="AO90" s="27">
        <v>1969</v>
      </c>
      <c r="AP90" s="37">
        <f t="shared" si="11"/>
        <v>17.089999999999996</v>
      </c>
      <c r="AQ90" s="37">
        <v>11.368473652643303</v>
      </c>
      <c r="AR90" s="50"/>
      <c r="AS90" s="56">
        <v>22.9</v>
      </c>
      <c r="AT90" s="56"/>
    </row>
    <row r="91" spans="1:46" s="13" customFormat="1" x14ac:dyDescent="0.25">
      <c r="A91" s="18"/>
      <c r="B91" s="31">
        <v>2011</v>
      </c>
      <c r="C91" s="31">
        <v>2012</v>
      </c>
      <c r="D91" s="18"/>
      <c r="E91" s="7"/>
      <c r="F91" s="7"/>
      <c r="G91" s="7"/>
      <c r="H91" s="7"/>
      <c r="I91" s="73"/>
      <c r="J91" s="73"/>
      <c r="L91" s="27">
        <v>1970</v>
      </c>
      <c r="M91" s="27">
        <v>0.27</v>
      </c>
      <c r="N91" s="43"/>
      <c r="O91" s="27">
        <v>0.25</v>
      </c>
      <c r="P91" s="43"/>
      <c r="Q91" s="27">
        <v>0.91</v>
      </c>
      <c r="R91" s="43"/>
      <c r="S91" s="27">
        <v>1.05</v>
      </c>
      <c r="T91" s="43"/>
      <c r="U91" s="27">
        <v>0.36</v>
      </c>
      <c r="V91" s="43"/>
      <c r="W91" s="27">
        <v>1.19</v>
      </c>
      <c r="X91" s="43"/>
      <c r="Y91" s="27">
        <v>2.27</v>
      </c>
      <c r="Z91" s="43"/>
      <c r="AA91" s="27">
        <v>1.58</v>
      </c>
      <c r="AB91" s="43"/>
      <c r="AC91" s="27">
        <v>1.23</v>
      </c>
      <c r="AD91" s="43"/>
      <c r="AE91" s="27">
        <v>0.44</v>
      </c>
      <c r="AF91" s="43"/>
      <c r="AG91" s="27">
        <v>2.4900000000000002</v>
      </c>
      <c r="AH91" s="43"/>
      <c r="AI91" s="27">
        <v>1</v>
      </c>
      <c r="AJ91" s="43"/>
      <c r="AK91" s="27">
        <v>13.04</v>
      </c>
      <c r="AL91" s="16"/>
      <c r="AM91" s="37">
        <f t="shared" si="8"/>
        <v>13.040000000000001</v>
      </c>
      <c r="AN91" s="36">
        <f t="shared" si="9"/>
        <v>12</v>
      </c>
      <c r="AO91" s="27">
        <v>1970</v>
      </c>
      <c r="AP91" s="37">
        <f t="shared" si="11"/>
        <v>13.040000000000001</v>
      </c>
      <c r="AQ91" s="37">
        <v>11.368473652643303</v>
      </c>
      <c r="AR91" s="50"/>
      <c r="AS91" s="56"/>
      <c r="AT91" s="56"/>
    </row>
    <row r="92" spans="1:46" s="13" customFormat="1" ht="30" x14ac:dyDescent="0.25">
      <c r="A92" s="18" t="s">
        <v>71</v>
      </c>
      <c r="B92" s="18">
        <v>24357</v>
      </c>
      <c r="C92" s="18">
        <v>25234</v>
      </c>
      <c r="D92" s="18"/>
      <c r="E92" s="7"/>
      <c r="F92" s="7"/>
      <c r="G92" s="7"/>
      <c r="H92" s="7"/>
      <c r="I92" s="73"/>
      <c r="J92" s="73"/>
      <c r="L92" s="27">
        <v>1971</v>
      </c>
      <c r="M92" s="27">
        <v>0.65</v>
      </c>
      <c r="N92" s="43"/>
      <c r="O92" s="27">
        <v>1.29</v>
      </c>
      <c r="P92" s="43"/>
      <c r="Q92" s="27">
        <v>0.91</v>
      </c>
      <c r="R92" s="43"/>
      <c r="S92" s="27">
        <v>3.1</v>
      </c>
      <c r="T92" s="43"/>
      <c r="U92" s="27">
        <v>3.7</v>
      </c>
      <c r="V92" s="43"/>
      <c r="W92" s="27">
        <v>0.53</v>
      </c>
      <c r="X92" s="43"/>
      <c r="Y92" s="27">
        <v>0.21</v>
      </c>
      <c r="Z92" s="43"/>
      <c r="AA92" s="27">
        <v>0.25</v>
      </c>
      <c r="AB92" s="43"/>
      <c r="AC92" s="27">
        <v>0.38</v>
      </c>
      <c r="AD92" s="43"/>
      <c r="AE92" s="27">
        <v>0.52</v>
      </c>
      <c r="AF92" s="43"/>
      <c r="AG92" s="27">
        <v>2.31</v>
      </c>
      <c r="AH92" s="43"/>
      <c r="AI92" s="27">
        <v>2.2000000000000002</v>
      </c>
      <c r="AJ92" s="43"/>
      <c r="AK92" s="27">
        <v>16.05</v>
      </c>
      <c r="AL92" s="16"/>
      <c r="AM92" s="37">
        <f t="shared" si="8"/>
        <v>16.05</v>
      </c>
      <c r="AN92" s="36">
        <f t="shared" si="9"/>
        <v>12</v>
      </c>
      <c r="AO92" s="27">
        <v>1971</v>
      </c>
      <c r="AP92" s="37">
        <f t="shared" si="11"/>
        <v>16.05</v>
      </c>
      <c r="AQ92" s="37">
        <v>11.368473652643303</v>
      </c>
      <c r="AR92" s="50"/>
      <c r="AS92" s="56"/>
      <c r="AT92" s="56"/>
    </row>
    <row r="93" spans="1:46" s="13" customFormat="1" ht="45" x14ac:dyDescent="0.25">
      <c r="A93" s="18" t="s">
        <v>72</v>
      </c>
      <c r="B93" s="18">
        <v>96791</v>
      </c>
      <c r="C93" s="18">
        <v>65687</v>
      </c>
      <c r="D93" s="18"/>
      <c r="E93" s="7"/>
      <c r="F93" s="7"/>
      <c r="G93" s="7"/>
      <c r="H93" s="7"/>
      <c r="I93" s="73"/>
      <c r="J93" s="73"/>
      <c r="L93" s="27">
        <v>1972</v>
      </c>
      <c r="M93" s="27">
        <v>0.18</v>
      </c>
      <c r="N93" s="43"/>
      <c r="O93" s="27">
        <v>0.41</v>
      </c>
      <c r="P93" s="43"/>
      <c r="Q93" s="27">
        <v>0.09</v>
      </c>
      <c r="R93" s="43"/>
      <c r="S93" s="27">
        <v>0.92</v>
      </c>
      <c r="T93" s="43"/>
      <c r="U93" s="27">
        <v>0.44</v>
      </c>
      <c r="V93" s="43"/>
      <c r="W93" s="27">
        <v>0.24</v>
      </c>
      <c r="X93" s="43"/>
      <c r="Y93" s="27">
        <v>0.28000000000000003</v>
      </c>
      <c r="Z93" s="43"/>
      <c r="AA93" s="27">
        <v>0.52</v>
      </c>
      <c r="AB93" s="43"/>
      <c r="AC93" s="27">
        <v>2.1</v>
      </c>
      <c r="AD93" s="43"/>
      <c r="AE93" s="27">
        <v>1.17</v>
      </c>
      <c r="AF93" s="43"/>
      <c r="AG93" s="27">
        <v>0.83</v>
      </c>
      <c r="AH93" s="43"/>
      <c r="AI93" s="27">
        <v>1.82</v>
      </c>
      <c r="AJ93" s="43"/>
      <c r="AK93" s="27">
        <v>9</v>
      </c>
      <c r="AL93" s="16"/>
      <c r="AM93" s="37">
        <f t="shared" si="8"/>
        <v>9</v>
      </c>
      <c r="AN93" s="36">
        <f t="shared" si="9"/>
        <v>12</v>
      </c>
      <c r="AO93" s="27">
        <v>1972</v>
      </c>
      <c r="AP93" s="37">
        <f t="shared" si="11"/>
        <v>9</v>
      </c>
      <c r="AQ93" s="37">
        <v>11.368473652643303</v>
      </c>
      <c r="AR93" s="50"/>
      <c r="AS93" s="56"/>
      <c r="AT93" s="56"/>
    </row>
    <row r="94" spans="1:46" s="13" customFormat="1" x14ac:dyDescent="0.25">
      <c r="A94" s="14"/>
      <c r="B94" s="14"/>
      <c r="C94" s="14"/>
      <c r="D94" s="14"/>
      <c r="E94" s="17"/>
      <c r="F94" s="17"/>
      <c r="G94" s="17"/>
      <c r="H94" s="17"/>
      <c r="I94" s="17"/>
      <c r="J94" s="17"/>
      <c r="L94" s="27">
        <v>1973</v>
      </c>
      <c r="M94" s="27">
        <v>1.78</v>
      </c>
      <c r="N94" s="43"/>
      <c r="O94" s="27">
        <v>0.44</v>
      </c>
      <c r="P94" s="43"/>
      <c r="Q94" s="27">
        <v>3.3</v>
      </c>
      <c r="R94" s="43"/>
      <c r="S94" s="27">
        <v>0.87</v>
      </c>
      <c r="T94" s="43"/>
      <c r="U94" s="27">
        <v>1.43</v>
      </c>
      <c r="V94" s="43"/>
      <c r="W94" s="27">
        <v>1.31</v>
      </c>
      <c r="X94" s="43"/>
      <c r="Y94" s="27">
        <v>0.26</v>
      </c>
      <c r="Z94" s="43"/>
      <c r="AA94" s="27">
        <v>0.34</v>
      </c>
      <c r="AB94" s="43"/>
      <c r="AC94" s="27">
        <v>0.15</v>
      </c>
      <c r="AD94" s="43"/>
      <c r="AE94" s="27">
        <v>0.86</v>
      </c>
      <c r="AF94" s="43"/>
      <c r="AG94" s="27">
        <v>2.14</v>
      </c>
      <c r="AH94" s="43"/>
      <c r="AI94" s="27">
        <v>1.08</v>
      </c>
      <c r="AJ94" s="43"/>
      <c r="AK94" s="27">
        <v>13.96</v>
      </c>
      <c r="AL94" s="16"/>
      <c r="AM94" s="37">
        <f t="shared" si="8"/>
        <v>13.959999999999999</v>
      </c>
      <c r="AN94" s="36">
        <f t="shared" si="9"/>
        <v>12</v>
      </c>
      <c r="AO94" s="27">
        <v>1973</v>
      </c>
      <c r="AP94" s="37">
        <f t="shared" si="11"/>
        <v>13.959999999999999</v>
      </c>
      <c r="AQ94" s="37">
        <v>11.368473652643303</v>
      </c>
      <c r="AR94" s="50"/>
      <c r="AS94" s="56"/>
      <c r="AT94" s="56"/>
    </row>
    <row r="95" spans="1:46" s="13" customFormat="1" x14ac:dyDescent="0.25">
      <c r="A95" s="36">
        <v>1975</v>
      </c>
      <c r="B95" s="32">
        <v>53388</v>
      </c>
      <c r="C95" s="32">
        <v>17796</v>
      </c>
      <c r="D95" s="14"/>
      <c r="E95" s="17"/>
      <c r="F95" s="17"/>
      <c r="G95" s="17"/>
      <c r="H95" s="17"/>
      <c r="I95" s="17"/>
      <c r="J95" s="17"/>
      <c r="L95" s="27">
        <v>1974</v>
      </c>
      <c r="M95" s="27">
        <v>0.61</v>
      </c>
      <c r="N95" s="43"/>
      <c r="O95" s="27">
        <v>0.6</v>
      </c>
      <c r="P95" s="43"/>
      <c r="Q95" s="27">
        <v>0.9</v>
      </c>
      <c r="R95" s="43"/>
      <c r="S95" s="27">
        <v>0.61</v>
      </c>
      <c r="T95" s="43"/>
      <c r="U95" s="27">
        <v>0.4</v>
      </c>
      <c r="V95" s="43"/>
      <c r="W95" s="27">
        <v>0</v>
      </c>
      <c r="X95" s="43"/>
      <c r="Y95" s="27">
        <v>0.57999999999999996</v>
      </c>
      <c r="Z95" s="43"/>
      <c r="AA95" s="27">
        <v>0.17</v>
      </c>
      <c r="AB95" s="43"/>
      <c r="AC95" s="27">
        <v>0.01</v>
      </c>
      <c r="AD95" s="43"/>
      <c r="AE95" s="27">
        <v>1.72</v>
      </c>
      <c r="AF95" s="43"/>
      <c r="AG95" s="27">
        <v>1</v>
      </c>
      <c r="AH95" s="43"/>
      <c r="AI95" s="27">
        <v>1.18</v>
      </c>
      <c r="AJ95" s="43"/>
      <c r="AK95" s="27">
        <v>7.78</v>
      </c>
      <c r="AL95" s="16"/>
      <c r="AM95" s="37">
        <f t="shared" si="8"/>
        <v>7.7799999999999994</v>
      </c>
      <c r="AN95" s="36">
        <f t="shared" si="9"/>
        <v>12</v>
      </c>
      <c r="AO95" s="27">
        <v>1974</v>
      </c>
      <c r="AP95" s="37">
        <f t="shared" si="11"/>
        <v>7.7799999999999985</v>
      </c>
      <c r="AQ95" s="37">
        <v>11.368473652643303</v>
      </c>
      <c r="AR95" s="50"/>
      <c r="AS95" s="56"/>
      <c r="AT95" s="56"/>
    </row>
    <row r="96" spans="1:46" s="13" customFormat="1" x14ac:dyDescent="0.25">
      <c r="A96" s="36">
        <v>1976</v>
      </c>
      <c r="B96" s="32">
        <v>56151</v>
      </c>
      <c r="C96" s="32">
        <v>18717</v>
      </c>
      <c r="D96" s="14"/>
      <c r="E96" s="17"/>
      <c r="F96" s="17"/>
      <c r="G96" s="17"/>
      <c r="H96" s="17"/>
      <c r="I96" s="17"/>
      <c r="J96" s="17"/>
      <c r="L96" s="27">
        <v>1975</v>
      </c>
      <c r="M96" s="27">
        <v>1.47</v>
      </c>
      <c r="N96" s="43"/>
      <c r="O96" s="27">
        <v>0.86</v>
      </c>
      <c r="P96" s="43"/>
      <c r="Q96" s="27">
        <v>1.89</v>
      </c>
      <c r="R96" s="43"/>
      <c r="S96" s="27">
        <v>3</v>
      </c>
      <c r="T96" s="43"/>
      <c r="U96" s="27">
        <v>3.12</v>
      </c>
      <c r="V96" s="43"/>
      <c r="W96" s="27">
        <v>1.06</v>
      </c>
      <c r="X96" s="43"/>
      <c r="Y96" s="27">
        <v>0.35</v>
      </c>
      <c r="Z96" s="43"/>
      <c r="AA96" s="27">
        <v>0.53</v>
      </c>
      <c r="AB96" s="43"/>
      <c r="AC96" s="27">
        <v>0.63</v>
      </c>
      <c r="AD96" s="43"/>
      <c r="AE96" s="27">
        <v>3.25</v>
      </c>
      <c r="AF96" s="43"/>
      <c r="AG96" s="27">
        <v>1.21</v>
      </c>
      <c r="AH96" s="43"/>
      <c r="AI96" s="27">
        <v>0.93</v>
      </c>
      <c r="AJ96" s="43"/>
      <c r="AK96" s="27">
        <v>18.3</v>
      </c>
      <c r="AL96" s="16"/>
      <c r="AM96" s="37">
        <f t="shared" si="8"/>
        <v>18.3</v>
      </c>
      <c r="AN96" s="36">
        <f t="shared" si="9"/>
        <v>12</v>
      </c>
      <c r="AO96" s="27">
        <v>1975</v>
      </c>
      <c r="AP96" s="37">
        <f t="shared" si="11"/>
        <v>18.3</v>
      </c>
      <c r="AQ96" s="37">
        <v>11.368473652643303</v>
      </c>
      <c r="AR96" s="50"/>
      <c r="AS96" s="56">
        <v>53.387999999999998</v>
      </c>
      <c r="AT96" s="56">
        <v>17.795999999999999</v>
      </c>
    </row>
    <row r="97" spans="1:46" s="13" customFormat="1" x14ac:dyDescent="0.25">
      <c r="A97" s="36">
        <v>1977</v>
      </c>
      <c r="B97" s="32">
        <v>52956</v>
      </c>
      <c r="C97" s="32">
        <v>19988</v>
      </c>
      <c r="J97" s="17"/>
      <c r="L97" s="27">
        <v>1976</v>
      </c>
      <c r="M97" s="27">
        <v>0.5</v>
      </c>
      <c r="N97" s="43"/>
      <c r="O97" s="27">
        <v>1.55</v>
      </c>
      <c r="P97" s="43"/>
      <c r="Q97" s="27">
        <v>1.01</v>
      </c>
      <c r="R97" s="43"/>
      <c r="S97" s="27">
        <v>1.37</v>
      </c>
      <c r="T97" s="43"/>
      <c r="U97" s="27">
        <v>0.93</v>
      </c>
      <c r="V97" s="43"/>
      <c r="W97" s="27">
        <v>0.74</v>
      </c>
      <c r="X97" s="43"/>
      <c r="Y97" s="27">
        <v>2.33</v>
      </c>
      <c r="Z97" s="43"/>
      <c r="AA97" s="27">
        <v>1.1100000000000001</v>
      </c>
      <c r="AB97" s="43"/>
      <c r="AC97" s="27">
        <v>1.72</v>
      </c>
      <c r="AD97" s="43"/>
      <c r="AE97" s="27">
        <v>0.99</v>
      </c>
      <c r="AF97" s="43"/>
      <c r="AG97" s="27">
        <v>0.33</v>
      </c>
      <c r="AH97" s="43"/>
      <c r="AI97" s="27">
        <v>0.15</v>
      </c>
      <c r="AJ97" s="43"/>
      <c r="AK97" s="27">
        <v>12.73</v>
      </c>
      <c r="AL97" s="16"/>
      <c r="AM97" s="37">
        <f t="shared" si="8"/>
        <v>12.73</v>
      </c>
      <c r="AN97" s="36">
        <f t="shared" si="9"/>
        <v>12</v>
      </c>
      <c r="AO97" s="27">
        <v>1976</v>
      </c>
      <c r="AP97" s="37">
        <f t="shared" si="11"/>
        <v>12.729999999999999</v>
      </c>
      <c r="AQ97" s="37">
        <v>11.368473652643303</v>
      </c>
      <c r="AR97" s="50"/>
      <c r="AS97" s="56">
        <v>56.151000000000003</v>
      </c>
      <c r="AT97" s="56">
        <v>18.716999999999999</v>
      </c>
    </row>
    <row r="98" spans="1:46" s="13" customFormat="1" x14ac:dyDescent="0.25">
      <c r="A98" s="36">
        <v>1978</v>
      </c>
      <c r="B98" s="75">
        <v>59760</v>
      </c>
      <c r="C98" s="32">
        <v>21855</v>
      </c>
      <c r="I98" s="17"/>
      <c r="J98" s="17"/>
      <c r="L98" s="27">
        <v>1977</v>
      </c>
      <c r="M98" s="27">
        <v>0.5</v>
      </c>
      <c r="N98" s="43"/>
      <c r="O98" s="27">
        <v>0.48</v>
      </c>
      <c r="P98" s="43"/>
      <c r="Q98" s="27">
        <v>1.56</v>
      </c>
      <c r="R98" s="43"/>
      <c r="S98" s="27">
        <v>0.84</v>
      </c>
      <c r="T98" s="43"/>
      <c r="U98" s="27">
        <v>3</v>
      </c>
      <c r="V98" s="43"/>
      <c r="W98" s="27">
        <v>1.5</v>
      </c>
      <c r="X98" s="43"/>
      <c r="Y98" s="27">
        <v>0.44</v>
      </c>
      <c r="Z98" s="43"/>
      <c r="AA98" s="27">
        <v>3.34</v>
      </c>
      <c r="AB98" s="43"/>
      <c r="AC98" s="27">
        <v>0.95</v>
      </c>
      <c r="AD98" s="43"/>
      <c r="AE98" s="27">
        <v>0.05</v>
      </c>
      <c r="AF98" s="43"/>
      <c r="AG98" s="27">
        <v>0.5</v>
      </c>
      <c r="AH98" s="43"/>
      <c r="AI98" s="27">
        <v>0.67</v>
      </c>
      <c r="AJ98" s="43"/>
      <c r="AK98" s="27">
        <v>13.83</v>
      </c>
      <c r="AL98" s="16"/>
      <c r="AM98" s="37">
        <f t="shared" si="8"/>
        <v>13.83</v>
      </c>
      <c r="AN98" s="36">
        <f t="shared" si="9"/>
        <v>12</v>
      </c>
      <c r="AO98" s="27">
        <v>1977</v>
      </c>
      <c r="AP98" s="37">
        <f t="shared" si="11"/>
        <v>13.83</v>
      </c>
      <c r="AQ98" s="37">
        <v>11.368473652643303</v>
      </c>
      <c r="AR98" s="50"/>
      <c r="AS98" s="56">
        <v>52.956000000000003</v>
      </c>
      <c r="AT98" s="56">
        <v>19.988</v>
      </c>
    </row>
    <row r="99" spans="1:46" s="13" customFormat="1" x14ac:dyDescent="0.25">
      <c r="A99" s="36">
        <v>1979</v>
      </c>
      <c r="B99" s="75">
        <v>61839</v>
      </c>
      <c r="C99" s="32">
        <v>22583</v>
      </c>
      <c r="D99" s="14"/>
      <c r="I99" s="17"/>
      <c r="J99" s="17"/>
      <c r="L99" s="27">
        <v>1978</v>
      </c>
      <c r="M99" s="27">
        <v>1.29</v>
      </c>
      <c r="N99" s="43"/>
      <c r="O99" s="27">
        <v>2.0299999999999998</v>
      </c>
      <c r="P99" s="43"/>
      <c r="Q99" s="27">
        <v>2.08</v>
      </c>
      <c r="R99" s="43"/>
      <c r="S99" s="27">
        <v>3.68</v>
      </c>
      <c r="T99" s="43"/>
      <c r="U99" s="27">
        <v>0.53</v>
      </c>
      <c r="V99" s="43"/>
      <c r="W99" s="27">
        <v>0.02</v>
      </c>
      <c r="X99" s="43"/>
      <c r="Y99" s="27">
        <v>0.13</v>
      </c>
      <c r="Z99" s="43"/>
      <c r="AA99" s="27">
        <v>0.09</v>
      </c>
      <c r="AB99" s="43"/>
      <c r="AC99" s="27">
        <v>2.74</v>
      </c>
      <c r="AD99" s="43"/>
      <c r="AE99" s="27">
        <v>1.05</v>
      </c>
      <c r="AF99" s="43"/>
      <c r="AG99" s="27">
        <v>0.76</v>
      </c>
      <c r="AH99" s="43"/>
      <c r="AI99" s="27">
        <v>1.48</v>
      </c>
      <c r="AJ99" s="43"/>
      <c r="AK99" s="27">
        <v>15.88</v>
      </c>
      <c r="AL99" s="16"/>
      <c r="AM99" s="37">
        <f t="shared" si="8"/>
        <v>15.88</v>
      </c>
      <c r="AN99" s="36">
        <f t="shared" si="9"/>
        <v>12</v>
      </c>
      <c r="AO99" s="27">
        <v>1978</v>
      </c>
      <c r="AP99" s="37">
        <f t="shared" si="11"/>
        <v>15.88</v>
      </c>
      <c r="AQ99" s="37">
        <v>11.368473652643303</v>
      </c>
      <c r="AR99" s="50"/>
      <c r="AS99" s="56">
        <v>59.76</v>
      </c>
      <c r="AT99" s="56">
        <v>21.855</v>
      </c>
    </row>
    <row r="100" spans="1:46" s="13" customFormat="1" x14ac:dyDescent="0.25">
      <c r="A100" s="36">
        <v>1980</v>
      </c>
      <c r="B100" s="75">
        <v>64035</v>
      </c>
      <c r="C100" s="32">
        <v>23055</v>
      </c>
      <c r="D100" s="14"/>
      <c r="E100" s="17"/>
      <c r="F100" s="17"/>
      <c r="I100" s="17"/>
      <c r="J100" s="17"/>
      <c r="L100" s="27">
        <v>1979</v>
      </c>
      <c r="M100" s="27">
        <v>1</v>
      </c>
      <c r="N100" s="43"/>
      <c r="O100" s="27">
        <v>0.51</v>
      </c>
      <c r="P100" s="43"/>
      <c r="Q100" s="27">
        <v>1.38</v>
      </c>
      <c r="R100" s="43"/>
      <c r="S100" s="27">
        <v>1.33</v>
      </c>
      <c r="T100" s="43"/>
      <c r="U100" s="27">
        <v>0.81</v>
      </c>
      <c r="V100" s="43"/>
      <c r="W100" s="27">
        <v>0.26</v>
      </c>
      <c r="X100" s="43"/>
      <c r="Y100" s="27">
        <v>0.84</v>
      </c>
      <c r="Z100" s="43"/>
      <c r="AA100" s="27">
        <v>2.16</v>
      </c>
      <c r="AB100" s="43"/>
      <c r="AC100" s="27">
        <v>7.0000000000000007E-2</v>
      </c>
      <c r="AD100" s="43"/>
      <c r="AE100" s="27">
        <v>0.62</v>
      </c>
      <c r="AF100" s="43"/>
      <c r="AG100" s="27">
        <v>0.51</v>
      </c>
      <c r="AH100" s="43"/>
      <c r="AI100" s="27">
        <v>0.25</v>
      </c>
      <c r="AJ100" s="43"/>
      <c r="AK100" s="27">
        <v>9.74</v>
      </c>
      <c r="AL100" s="16"/>
      <c r="AM100" s="37">
        <f t="shared" si="8"/>
        <v>9.7399999999999984</v>
      </c>
      <c r="AN100" s="36">
        <f t="shared" si="9"/>
        <v>12</v>
      </c>
      <c r="AO100" s="27">
        <v>1979</v>
      </c>
      <c r="AP100" s="37">
        <f t="shared" si="11"/>
        <v>9.7399999999999984</v>
      </c>
      <c r="AQ100" s="37">
        <v>11.368473652643303</v>
      </c>
      <c r="AR100" s="50"/>
      <c r="AS100" s="56">
        <v>61.838999999999999</v>
      </c>
      <c r="AT100" s="56">
        <v>22.582999999999998</v>
      </c>
    </row>
    <row r="101" spans="1:46" s="13" customFormat="1" ht="14.45" customHeight="1" x14ac:dyDescent="0.25">
      <c r="A101" s="36">
        <v>1981</v>
      </c>
      <c r="B101" s="75">
        <v>71745</v>
      </c>
      <c r="C101" s="32">
        <v>25279</v>
      </c>
      <c r="D101" s="14"/>
      <c r="E101" s="17"/>
      <c r="F101" s="17"/>
      <c r="G101" s="17"/>
      <c r="H101" s="17"/>
      <c r="I101" s="17"/>
      <c r="J101" s="17"/>
      <c r="L101" s="27">
        <v>1980</v>
      </c>
      <c r="M101" s="27">
        <v>2.0099999999999998</v>
      </c>
      <c r="N101" s="43"/>
      <c r="O101" s="27">
        <v>0.82</v>
      </c>
      <c r="P101" s="43"/>
      <c r="Q101" s="27">
        <v>0.75</v>
      </c>
      <c r="R101" s="43"/>
      <c r="S101" s="27">
        <v>0.57999999999999996</v>
      </c>
      <c r="T101" s="43"/>
      <c r="U101" s="27">
        <v>4.63</v>
      </c>
      <c r="V101" s="43"/>
      <c r="W101" s="27">
        <v>0.45</v>
      </c>
      <c r="X101" s="43"/>
      <c r="Y101" s="27">
        <v>1.53</v>
      </c>
      <c r="Z101" s="43"/>
      <c r="AA101" s="27">
        <v>0.17</v>
      </c>
      <c r="AB101" s="43"/>
      <c r="AC101" s="27">
        <v>2.06</v>
      </c>
      <c r="AD101" s="43"/>
      <c r="AE101" s="27">
        <v>0.7</v>
      </c>
      <c r="AF101" s="43"/>
      <c r="AG101" s="27">
        <v>1.62</v>
      </c>
      <c r="AH101" s="43"/>
      <c r="AI101" s="27">
        <v>0.16</v>
      </c>
      <c r="AJ101" s="43"/>
      <c r="AK101" s="27">
        <v>15.48</v>
      </c>
      <c r="AL101" s="16"/>
      <c r="AM101" s="37">
        <f t="shared" si="8"/>
        <v>15.479999999999997</v>
      </c>
      <c r="AN101" s="36">
        <f t="shared" si="9"/>
        <v>12</v>
      </c>
      <c r="AO101" s="27">
        <v>1980</v>
      </c>
      <c r="AP101" s="37">
        <f t="shared" si="11"/>
        <v>15.479999999999997</v>
      </c>
      <c r="AQ101" s="37">
        <v>11.368473652643303</v>
      </c>
      <c r="AR101" s="50"/>
      <c r="AS101" s="56">
        <v>64.034999999999997</v>
      </c>
      <c r="AT101" s="56">
        <v>23.055</v>
      </c>
    </row>
    <row r="102" spans="1:46" s="13" customFormat="1" ht="14.45" customHeight="1" x14ac:dyDescent="0.25">
      <c r="A102" s="36">
        <v>1982</v>
      </c>
      <c r="B102" s="32">
        <v>73336</v>
      </c>
      <c r="C102" s="32">
        <v>25305</v>
      </c>
      <c r="D102" s="14"/>
      <c r="E102" s="17"/>
      <c r="F102" s="17"/>
      <c r="G102" s="17"/>
      <c r="H102" s="17"/>
      <c r="I102" s="17"/>
      <c r="J102" s="17"/>
      <c r="L102" s="27">
        <v>1981</v>
      </c>
      <c r="M102" s="27">
        <v>0.72</v>
      </c>
      <c r="N102" s="43"/>
      <c r="O102" s="27">
        <v>0.19</v>
      </c>
      <c r="P102" s="43"/>
      <c r="Q102" s="27">
        <v>2.4700000000000002</v>
      </c>
      <c r="R102" s="43"/>
      <c r="S102" s="27">
        <v>0.63</v>
      </c>
      <c r="T102" s="43"/>
      <c r="U102" s="27">
        <v>2.2999999999999998</v>
      </c>
      <c r="V102" s="43"/>
      <c r="W102" s="27">
        <v>0.34</v>
      </c>
      <c r="X102" s="43"/>
      <c r="Y102" s="27">
        <v>0</v>
      </c>
      <c r="Z102" s="43"/>
      <c r="AA102" s="27">
        <v>0</v>
      </c>
      <c r="AB102" s="43"/>
      <c r="AC102" s="27">
        <v>0.16</v>
      </c>
      <c r="AD102" s="43"/>
      <c r="AE102" s="27">
        <v>1.74</v>
      </c>
      <c r="AF102" s="43"/>
      <c r="AG102" s="27">
        <v>0.12</v>
      </c>
      <c r="AH102" s="43"/>
      <c r="AI102" s="27">
        <v>0.83</v>
      </c>
      <c r="AJ102" s="43"/>
      <c r="AK102" s="27">
        <v>9.5</v>
      </c>
      <c r="AL102" s="16"/>
      <c r="AM102" s="37">
        <f t="shared" si="8"/>
        <v>9.4999999999999982</v>
      </c>
      <c r="AN102" s="36">
        <f t="shared" si="9"/>
        <v>12</v>
      </c>
      <c r="AO102" s="27">
        <v>1981</v>
      </c>
      <c r="AP102" s="37">
        <f t="shared" si="11"/>
        <v>9.4999999999999982</v>
      </c>
      <c r="AQ102" s="37">
        <v>11.368473652643303</v>
      </c>
      <c r="AR102" s="50"/>
      <c r="AS102" s="56">
        <v>71.745000000000005</v>
      </c>
      <c r="AT102" s="56">
        <v>25.279</v>
      </c>
    </row>
    <row r="103" spans="1:46" s="13" customFormat="1" x14ac:dyDescent="0.25">
      <c r="A103" s="36">
        <v>1983</v>
      </c>
      <c r="B103" s="32">
        <v>71857</v>
      </c>
      <c r="C103" s="32">
        <v>24812</v>
      </c>
      <c r="E103" s="17"/>
      <c r="F103" s="17"/>
      <c r="G103" s="17"/>
      <c r="H103" s="17"/>
      <c r="I103" s="17"/>
      <c r="J103" s="17"/>
      <c r="L103" s="27"/>
      <c r="M103" s="27"/>
      <c r="N103" s="43"/>
      <c r="O103" s="27"/>
      <c r="P103" s="43"/>
      <c r="Q103" s="27"/>
      <c r="R103" s="43"/>
      <c r="S103" s="27"/>
      <c r="T103" s="43"/>
      <c r="U103" s="27"/>
      <c r="V103" s="43"/>
      <c r="W103" s="27"/>
      <c r="X103" s="43"/>
      <c r="Y103" s="27"/>
      <c r="Z103" s="43"/>
      <c r="AA103" s="27"/>
      <c r="AB103" s="43"/>
      <c r="AC103" s="27"/>
      <c r="AD103" s="43"/>
      <c r="AE103" s="27"/>
      <c r="AF103" s="43"/>
      <c r="AG103" s="27"/>
      <c r="AH103" s="43"/>
      <c r="AI103" s="27"/>
      <c r="AJ103" s="43"/>
      <c r="AK103" s="27"/>
      <c r="AL103" s="16"/>
      <c r="AM103" s="51"/>
      <c r="AN103" s="50"/>
      <c r="AO103" s="22">
        <v>29719</v>
      </c>
      <c r="AP103" s="51"/>
      <c r="AQ103" s="51"/>
      <c r="AR103" s="21">
        <v>0.57036799999999999</v>
      </c>
      <c r="AS103" s="56"/>
      <c r="AT103" s="56"/>
    </row>
    <row r="104" spans="1:46" s="13" customFormat="1" x14ac:dyDescent="0.25">
      <c r="A104" s="36">
        <v>1984</v>
      </c>
      <c r="B104" s="32">
        <v>78730</v>
      </c>
      <c r="C104" s="55">
        <v>26844</v>
      </c>
      <c r="E104" s="17"/>
      <c r="F104" s="17"/>
      <c r="G104" s="17"/>
      <c r="H104" s="17"/>
      <c r="I104" s="17"/>
      <c r="J104" s="17"/>
      <c r="L104" s="27"/>
      <c r="M104" s="27"/>
      <c r="N104" s="43"/>
      <c r="O104" s="27"/>
      <c r="P104" s="43"/>
      <c r="Q104" s="27"/>
      <c r="R104" s="43"/>
      <c r="S104" s="27"/>
      <c r="T104" s="43"/>
      <c r="U104" s="27"/>
      <c r="V104" s="43"/>
      <c r="W104" s="27"/>
      <c r="X104" s="43"/>
      <c r="Y104" s="27"/>
      <c r="Z104" s="43"/>
      <c r="AA104" s="27"/>
      <c r="AB104" s="43"/>
      <c r="AC104" s="27"/>
      <c r="AD104" s="43"/>
      <c r="AE104" s="27"/>
      <c r="AF104" s="43"/>
      <c r="AG104" s="27"/>
      <c r="AH104" s="43"/>
      <c r="AI104" s="27"/>
      <c r="AJ104" s="43"/>
      <c r="AK104" s="27"/>
      <c r="AL104" s="16"/>
      <c r="AM104" s="51"/>
      <c r="AN104" s="50"/>
      <c r="AO104" s="22">
        <v>29862</v>
      </c>
      <c r="AP104" s="51"/>
      <c r="AQ104" s="51"/>
      <c r="AR104" s="21">
        <v>6.6839999999999997E-2</v>
      </c>
      <c r="AS104" s="56"/>
      <c r="AT104" s="56"/>
    </row>
    <row r="105" spans="1:46" s="13" customFormat="1" x14ac:dyDescent="0.25">
      <c r="A105" s="36">
        <v>1985</v>
      </c>
      <c r="B105" s="75">
        <v>77848</v>
      </c>
      <c r="C105" s="55">
        <v>26844</v>
      </c>
      <c r="H105" s="17"/>
      <c r="I105" s="17"/>
      <c r="J105" s="17"/>
      <c r="L105" s="27">
        <v>1982</v>
      </c>
      <c r="M105" s="27">
        <v>1.4</v>
      </c>
      <c r="N105" s="43"/>
      <c r="O105" s="27">
        <v>0.36</v>
      </c>
      <c r="P105" s="43"/>
      <c r="Q105" s="27">
        <v>3.08</v>
      </c>
      <c r="R105" s="43"/>
      <c r="S105" s="27">
        <v>0.89</v>
      </c>
      <c r="T105" s="43"/>
      <c r="U105" s="27">
        <v>1.1200000000000001</v>
      </c>
      <c r="V105" s="43"/>
      <c r="W105" s="27">
        <v>0.78</v>
      </c>
      <c r="X105" s="43"/>
      <c r="Y105" s="27">
        <v>1.86</v>
      </c>
      <c r="Z105" s="43"/>
      <c r="AA105" s="27">
        <v>1.26</v>
      </c>
      <c r="AB105" s="43"/>
      <c r="AC105" s="27">
        <v>4.1900000000000004</v>
      </c>
      <c r="AD105" s="43"/>
      <c r="AE105" s="27">
        <v>1.1100000000000001</v>
      </c>
      <c r="AF105" s="43"/>
      <c r="AG105" s="27">
        <v>0.7</v>
      </c>
      <c r="AH105" s="43"/>
      <c r="AI105" s="27">
        <v>0.91</v>
      </c>
      <c r="AJ105" s="43"/>
      <c r="AK105" s="27">
        <v>17.66</v>
      </c>
      <c r="AL105" s="16"/>
      <c r="AM105" s="37">
        <f t="shared" si="8"/>
        <v>17.66</v>
      </c>
      <c r="AN105" s="36">
        <f t="shared" si="9"/>
        <v>12</v>
      </c>
      <c r="AO105" s="27">
        <v>1982</v>
      </c>
      <c r="AP105" s="37">
        <f t="shared" si="11"/>
        <v>17.66</v>
      </c>
      <c r="AQ105" s="37">
        <v>11.368473652643303</v>
      </c>
      <c r="AR105" s="50"/>
      <c r="AS105" s="56">
        <v>73.335999999999999</v>
      </c>
      <c r="AT105" s="56">
        <v>25.305</v>
      </c>
    </row>
    <row r="106" spans="1:46" s="13" customFormat="1" x14ac:dyDescent="0.25">
      <c r="A106" s="36">
        <v>1986</v>
      </c>
      <c r="B106" s="75">
        <v>58883</v>
      </c>
      <c r="C106" s="55">
        <v>20656</v>
      </c>
      <c r="D106" s="14"/>
      <c r="I106" s="17"/>
      <c r="J106" s="17"/>
      <c r="L106" s="27"/>
      <c r="M106" s="27"/>
      <c r="N106" s="43"/>
      <c r="O106" s="27"/>
      <c r="P106" s="43"/>
      <c r="Q106" s="27"/>
      <c r="R106" s="43"/>
      <c r="S106" s="27"/>
      <c r="T106" s="43"/>
      <c r="U106" s="27"/>
      <c r="V106" s="43"/>
      <c r="W106" s="27"/>
      <c r="X106" s="43"/>
      <c r="Y106" s="27"/>
      <c r="Z106" s="43"/>
      <c r="AA106" s="27"/>
      <c r="AB106" s="43"/>
      <c r="AC106" s="27"/>
      <c r="AD106" s="43"/>
      <c r="AE106" s="27"/>
      <c r="AF106" s="43"/>
      <c r="AG106" s="27"/>
      <c r="AH106" s="43"/>
      <c r="AI106" s="27"/>
      <c r="AJ106" s="43"/>
      <c r="AK106" s="27"/>
      <c r="AL106" s="16"/>
      <c r="AM106" s="51"/>
      <c r="AN106" s="50"/>
      <c r="AO106" s="22">
        <v>30020</v>
      </c>
      <c r="AP106" s="51"/>
      <c r="AQ106" s="51"/>
      <c r="AR106" s="21">
        <v>0.28964000000000001</v>
      </c>
      <c r="AS106" s="56"/>
      <c r="AT106" s="56"/>
    </row>
    <row r="107" spans="1:46" s="13" customFormat="1" x14ac:dyDescent="0.25">
      <c r="A107" s="36">
        <v>1987</v>
      </c>
      <c r="B107" s="75">
        <v>66028</v>
      </c>
      <c r="C107" s="32">
        <v>22966</v>
      </c>
      <c r="G107" s="17"/>
      <c r="H107" s="17"/>
      <c r="I107" s="17"/>
      <c r="J107" s="17"/>
      <c r="L107" s="27"/>
      <c r="M107" s="27"/>
      <c r="N107" s="43"/>
      <c r="O107" s="27"/>
      <c r="P107" s="43"/>
      <c r="Q107" s="27"/>
      <c r="R107" s="43"/>
      <c r="S107" s="27"/>
      <c r="T107" s="43"/>
      <c r="U107" s="27"/>
      <c r="V107" s="43"/>
      <c r="W107" s="27"/>
      <c r="X107" s="43"/>
      <c r="Y107" s="27"/>
      <c r="Z107" s="43"/>
      <c r="AA107" s="27"/>
      <c r="AB107" s="43"/>
      <c r="AC107" s="27"/>
      <c r="AD107" s="43"/>
      <c r="AE107" s="27"/>
      <c r="AF107" s="43"/>
      <c r="AG107" s="27"/>
      <c r="AH107" s="43"/>
      <c r="AI107" s="27"/>
      <c r="AJ107" s="43"/>
      <c r="AK107" s="27"/>
      <c r="AL107" s="16"/>
      <c r="AM107" s="51"/>
      <c r="AN107" s="50"/>
      <c r="AO107" s="22">
        <v>30062</v>
      </c>
      <c r="AP107" s="51"/>
      <c r="AQ107" s="51"/>
      <c r="AR107" s="21">
        <v>0.42899999999999999</v>
      </c>
      <c r="AS107" s="56"/>
      <c r="AT107" s="56"/>
    </row>
    <row r="108" spans="1:46" s="13" customFormat="1" x14ac:dyDescent="0.25">
      <c r="A108" s="36">
        <v>1988</v>
      </c>
      <c r="B108" s="75">
        <v>63356</v>
      </c>
      <c r="C108" s="32">
        <v>21569</v>
      </c>
      <c r="D108" s="14"/>
      <c r="E108" s="17"/>
      <c r="F108" s="17"/>
      <c r="G108" s="17"/>
      <c r="H108" s="17"/>
      <c r="I108" s="17"/>
      <c r="J108" s="17"/>
      <c r="L108" s="27"/>
      <c r="M108" s="27"/>
      <c r="N108" s="43"/>
      <c r="O108" s="27"/>
      <c r="P108" s="43"/>
      <c r="Q108" s="27"/>
      <c r="R108" s="43"/>
      <c r="S108" s="27"/>
      <c r="T108" s="43"/>
      <c r="U108" s="27"/>
      <c r="V108" s="43"/>
      <c r="W108" s="27"/>
      <c r="X108" s="43"/>
      <c r="Y108" s="27"/>
      <c r="Z108" s="43"/>
      <c r="AA108" s="27"/>
      <c r="AB108" s="43"/>
      <c r="AC108" s="27"/>
      <c r="AD108" s="43"/>
      <c r="AE108" s="27"/>
      <c r="AF108" s="43"/>
      <c r="AG108" s="27"/>
      <c r="AH108" s="43"/>
      <c r="AI108" s="27"/>
      <c r="AJ108" s="43"/>
      <c r="AK108" s="27"/>
      <c r="AL108" s="16"/>
      <c r="AM108" s="51"/>
      <c r="AN108" s="50"/>
      <c r="AO108" s="22">
        <v>30071</v>
      </c>
      <c r="AP108" s="51"/>
      <c r="AQ108" s="51"/>
      <c r="AR108" s="21">
        <v>0.76900000000000002</v>
      </c>
      <c r="AS108" s="56"/>
      <c r="AT108" s="56"/>
    </row>
    <row r="109" spans="1:46" s="13" customFormat="1" x14ac:dyDescent="0.25">
      <c r="A109" s="36">
        <v>1989</v>
      </c>
      <c r="B109" s="32">
        <v>66734</v>
      </c>
      <c r="C109" s="32">
        <v>23485</v>
      </c>
      <c r="D109" s="14"/>
      <c r="E109" s="17"/>
      <c r="F109" s="17"/>
      <c r="G109" s="17"/>
      <c r="H109" s="17"/>
      <c r="I109" s="17"/>
      <c r="J109" s="17"/>
      <c r="L109" s="27">
        <v>1983</v>
      </c>
      <c r="M109" s="27">
        <v>2.4900000000000002</v>
      </c>
      <c r="N109" s="43"/>
      <c r="O109" s="27">
        <v>0.59</v>
      </c>
      <c r="P109" s="43"/>
      <c r="Q109" s="27">
        <v>2.64</v>
      </c>
      <c r="R109" s="43"/>
      <c r="S109" s="27">
        <v>2.3199999999999998</v>
      </c>
      <c r="T109" s="43"/>
      <c r="U109" s="27">
        <v>0.66</v>
      </c>
      <c r="V109" s="43"/>
      <c r="W109" s="27">
        <v>1.49</v>
      </c>
      <c r="X109" s="43"/>
      <c r="Y109" s="27">
        <v>0.32</v>
      </c>
      <c r="Z109" s="43"/>
      <c r="AA109" s="27">
        <v>4.42</v>
      </c>
      <c r="AB109" s="43"/>
      <c r="AC109" s="27">
        <v>1.41</v>
      </c>
      <c r="AD109" s="43"/>
      <c r="AE109" s="27">
        <v>1.56</v>
      </c>
      <c r="AF109" s="43"/>
      <c r="AG109" s="27">
        <v>1.37</v>
      </c>
      <c r="AH109" s="43"/>
      <c r="AI109" s="27">
        <v>3.65</v>
      </c>
      <c r="AJ109" s="43"/>
      <c r="AK109" s="27">
        <v>22.92</v>
      </c>
      <c r="AL109" s="16"/>
      <c r="AM109" s="37">
        <f t="shared" si="8"/>
        <v>22.919999999999998</v>
      </c>
      <c r="AN109" s="36">
        <f t="shared" si="9"/>
        <v>12</v>
      </c>
      <c r="AO109" s="27">
        <v>1983</v>
      </c>
      <c r="AP109" s="37">
        <f t="shared" si="11"/>
        <v>22.919999999999998</v>
      </c>
      <c r="AQ109" s="37">
        <v>11.368473652643303</v>
      </c>
      <c r="AR109" s="50"/>
      <c r="AS109" s="56">
        <v>71.856999999999999</v>
      </c>
      <c r="AT109" s="56">
        <v>24.812000000000001</v>
      </c>
    </row>
    <row r="110" spans="1:46" s="13" customFormat="1" x14ac:dyDescent="0.25">
      <c r="A110" s="36">
        <v>1990</v>
      </c>
      <c r="B110" s="32">
        <v>64210</v>
      </c>
      <c r="C110" s="32">
        <v>22235</v>
      </c>
      <c r="D110" s="14"/>
      <c r="E110" s="17"/>
      <c r="F110" s="17"/>
      <c r="G110" s="17"/>
      <c r="H110" s="17"/>
      <c r="I110" s="17"/>
      <c r="J110" s="17"/>
      <c r="L110" s="27"/>
      <c r="M110" s="27"/>
      <c r="N110" s="43"/>
      <c r="O110" s="27"/>
      <c r="P110" s="43"/>
      <c r="Q110" s="27"/>
      <c r="R110" s="43"/>
      <c r="S110" s="27"/>
      <c r="T110" s="43"/>
      <c r="U110" s="27"/>
      <c r="V110" s="43"/>
      <c r="W110" s="27"/>
      <c r="X110" s="43"/>
      <c r="Y110" s="27"/>
      <c r="Z110" s="43"/>
      <c r="AA110" s="27"/>
      <c r="AB110" s="43"/>
      <c r="AC110" s="27"/>
      <c r="AD110" s="43"/>
      <c r="AE110" s="27"/>
      <c r="AF110" s="43"/>
      <c r="AG110" s="27"/>
      <c r="AH110" s="43"/>
      <c r="AI110" s="27"/>
      <c r="AJ110" s="43"/>
      <c r="AK110" s="27"/>
      <c r="AL110" s="16"/>
      <c r="AM110" s="51"/>
      <c r="AN110" s="50"/>
      <c r="AO110" s="22">
        <v>30503</v>
      </c>
      <c r="AP110" s="51"/>
      <c r="AQ110" s="51"/>
      <c r="AR110" s="21">
        <v>2.39</v>
      </c>
      <c r="AS110" s="56"/>
      <c r="AT110" s="56"/>
    </row>
    <row r="111" spans="1:46" s="13" customFormat="1" x14ac:dyDescent="0.25">
      <c r="A111" s="36">
        <v>1991</v>
      </c>
      <c r="B111" s="32"/>
      <c r="C111" s="32"/>
      <c r="D111" s="14"/>
      <c r="E111" s="17"/>
      <c r="F111" s="17"/>
      <c r="G111" s="17"/>
      <c r="H111" s="17"/>
      <c r="I111" s="17"/>
      <c r="J111" s="17"/>
      <c r="L111" s="27"/>
      <c r="M111" s="27"/>
      <c r="N111" s="43"/>
      <c r="O111" s="27"/>
      <c r="P111" s="43"/>
      <c r="Q111" s="27"/>
      <c r="R111" s="43"/>
      <c r="S111" s="27"/>
      <c r="T111" s="43"/>
      <c r="U111" s="27"/>
      <c r="V111" s="43"/>
      <c r="W111" s="27"/>
      <c r="X111" s="43"/>
      <c r="Y111" s="27"/>
      <c r="Z111" s="43"/>
      <c r="AA111" s="27"/>
      <c r="AB111" s="43"/>
      <c r="AC111" s="27"/>
      <c r="AD111" s="43"/>
      <c r="AE111" s="27"/>
      <c r="AF111" s="43"/>
      <c r="AG111" s="27"/>
      <c r="AH111" s="43"/>
      <c r="AI111" s="27"/>
      <c r="AJ111" s="43"/>
      <c r="AK111" s="27"/>
      <c r="AL111" s="16"/>
      <c r="AM111" s="51"/>
      <c r="AN111" s="50"/>
      <c r="AO111" s="22">
        <v>30531</v>
      </c>
      <c r="AP111" s="51"/>
      <c r="AQ111" s="51"/>
      <c r="AR111" s="21">
        <v>2.82</v>
      </c>
      <c r="AS111" s="56"/>
      <c r="AT111" s="56"/>
    </row>
    <row r="112" spans="1:46" s="13" customFormat="1" x14ac:dyDescent="0.25">
      <c r="A112" s="36">
        <v>1992</v>
      </c>
      <c r="B112" s="75">
        <v>58585</v>
      </c>
      <c r="C112" s="32">
        <v>20640</v>
      </c>
      <c r="D112" s="14"/>
      <c r="E112" s="17"/>
      <c r="F112" s="17"/>
      <c r="G112" s="17"/>
      <c r="H112" s="17"/>
      <c r="I112" s="17"/>
      <c r="J112" s="17"/>
      <c r="L112" s="27"/>
      <c r="M112" s="27"/>
      <c r="N112" s="43"/>
      <c r="O112" s="27"/>
      <c r="P112" s="43"/>
      <c r="Q112" s="27"/>
      <c r="R112" s="43"/>
      <c r="S112" s="27"/>
      <c r="T112" s="43"/>
      <c r="U112" s="27"/>
      <c r="V112" s="43"/>
      <c r="W112" s="27"/>
      <c r="X112" s="43"/>
      <c r="Y112" s="27"/>
      <c r="Z112" s="43"/>
      <c r="AA112" s="27"/>
      <c r="AB112" s="43"/>
      <c r="AC112" s="27"/>
      <c r="AD112" s="43"/>
      <c r="AE112" s="27"/>
      <c r="AF112" s="43"/>
      <c r="AG112" s="27"/>
      <c r="AH112" s="43"/>
      <c r="AI112" s="27"/>
      <c r="AJ112" s="43"/>
      <c r="AK112" s="27"/>
      <c r="AL112" s="16"/>
      <c r="AM112" s="51"/>
      <c r="AN112" s="50"/>
      <c r="AO112" s="22">
        <v>30628</v>
      </c>
      <c r="AP112" s="51"/>
      <c r="AQ112" s="51"/>
      <c r="AR112" s="21">
        <v>2.83</v>
      </c>
      <c r="AS112" s="56"/>
      <c r="AT112" s="56"/>
    </row>
    <row r="113" spans="1:46" s="13" customFormat="1" x14ac:dyDescent="0.25">
      <c r="A113" s="36">
        <v>1993</v>
      </c>
      <c r="B113" s="75">
        <v>60478</v>
      </c>
      <c r="C113" s="32">
        <v>21421</v>
      </c>
      <c r="D113" s="14"/>
      <c r="E113" s="17"/>
      <c r="F113" s="17"/>
      <c r="G113" s="17"/>
      <c r="H113" s="17"/>
      <c r="I113" s="17"/>
      <c r="J113" s="17"/>
      <c r="L113" s="27">
        <v>1984</v>
      </c>
      <c r="M113" s="27">
        <v>0.55000000000000004</v>
      </c>
      <c r="N113" s="43"/>
      <c r="O113" s="27">
        <v>0.92</v>
      </c>
      <c r="P113" s="43"/>
      <c r="Q113" s="27">
        <v>1.69</v>
      </c>
      <c r="R113" s="43"/>
      <c r="S113" s="27">
        <v>1.38</v>
      </c>
      <c r="T113" s="43" t="s">
        <v>35</v>
      </c>
      <c r="U113" s="27">
        <v>0.35</v>
      </c>
      <c r="V113" s="43"/>
      <c r="W113" s="27">
        <v>1.41</v>
      </c>
      <c r="X113" s="43" t="s">
        <v>35</v>
      </c>
      <c r="Y113" s="27">
        <v>2.41</v>
      </c>
      <c r="Z113" s="43"/>
      <c r="AA113" s="27">
        <v>2.2000000000000002</v>
      </c>
      <c r="AB113" s="43" t="s">
        <v>34</v>
      </c>
      <c r="AC113" s="27">
        <v>3.15</v>
      </c>
      <c r="AD113" s="43"/>
      <c r="AE113" s="27">
        <v>1.5</v>
      </c>
      <c r="AF113" s="43"/>
      <c r="AG113" s="27">
        <v>0.55000000000000004</v>
      </c>
      <c r="AH113" s="43"/>
      <c r="AI113" s="27">
        <v>0.75</v>
      </c>
      <c r="AJ113" s="43" t="s">
        <v>34</v>
      </c>
      <c r="AK113" s="27">
        <v>16.86</v>
      </c>
      <c r="AL113" s="16"/>
      <c r="AM113" s="37">
        <f t="shared" si="8"/>
        <v>16.86</v>
      </c>
      <c r="AN113" s="36">
        <f t="shared" si="9"/>
        <v>12</v>
      </c>
      <c r="AO113" s="27">
        <v>1984</v>
      </c>
      <c r="AP113" s="37">
        <f t="shared" si="11"/>
        <v>16.86</v>
      </c>
      <c r="AQ113" s="37">
        <v>11.368473652643303</v>
      </c>
      <c r="AR113" s="50"/>
      <c r="AS113" s="56">
        <v>78.73</v>
      </c>
      <c r="AT113" s="56">
        <v>26.844000000000001</v>
      </c>
    </row>
    <row r="114" spans="1:46" s="13" customFormat="1" x14ac:dyDescent="0.25">
      <c r="A114" s="36">
        <v>1994</v>
      </c>
      <c r="B114" s="75">
        <v>60883</v>
      </c>
      <c r="C114" s="32">
        <v>21556</v>
      </c>
      <c r="D114" s="14"/>
      <c r="E114" s="17"/>
      <c r="F114" s="17"/>
      <c r="G114" s="17"/>
      <c r="H114" s="17"/>
      <c r="I114" s="17"/>
      <c r="J114" s="17"/>
      <c r="L114" s="27"/>
      <c r="M114" s="27"/>
      <c r="N114" s="43"/>
      <c r="O114" s="27"/>
      <c r="P114" s="43"/>
      <c r="Q114" s="27"/>
      <c r="R114" s="43"/>
      <c r="S114" s="27"/>
      <c r="T114" s="43"/>
      <c r="U114" s="27"/>
      <c r="V114" s="43"/>
      <c r="W114" s="27"/>
      <c r="X114" s="43"/>
      <c r="Y114" s="27"/>
      <c r="Z114" s="43"/>
      <c r="AA114" s="27"/>
      <c r="AB114" s="43"/>
      <c r="AC114" s="27"/>
      <c r="AD114" s="43"/>
      <c r="AE114" s="27"/>
      <c r="AF114" s="43"/>
      <c r="AG114" s="27"/>
      <c r="AH114" s="43"/>
      <c r="AI114" s="27"/>
      <c r="AJ114" s="43"/>
      <c r="AK114" s="27"/>
      <c r="AL114" s="16"/>
      <c r="AM114" s="51"/>
      <c r="AN114" s="50"/>
      <c r="AO114" s="22">
        <v>30845</v>
      </c>
      <c r="AP114" s="51"/>
      <c r="AQ114" s="51"/>
      <c r="AR114" s="21">
        <v>4.1500000000000004</v>
      </c>
      <c r="AS114" s="56"/>
      <c r="AT114" s="56"/>
    </row>
    <row r="115" spans="1:46" s="13" customFormat="1" x14ac:dyDescent="0.25">
      <c r="A115" s="36">
        <v>1995</v>
      </c>
      <c r="B115" s="75">
        <v>60883</v>
      </c>
      <c r="C115" s="32">
        <v>19750</v>
      </c>
      <c r="D115" s="14"/>
      <c r="E115" s="17"/>
      <c r="F115" s="17"/>
      <c r="G115" s="17"/>
      <c r="H115" s="17"/>
      <c r="I115" s="17"/>
      <c r="J115" s="17"/>
      <c r="L115" s="27"/>
      <c r="M115" s="27"/>
      <c r="N115" s="43"/>
      <c r="O115" s="27"/>
      <c r="P115" s="43"/>
      <c r="Q115" s="27"/>
      <c r="R115" s="43"/>
      <c r="S115" s="27"/>
      <c r="T115" s="43"/>
      <c r="U115" s="27"/>
      <c r="V115" s="43"/>
      <c r="W115" s="27"/>
      <c r="X115" s="43"/>
      <c r="Y115" s="27"/>
      <c r="Z115" s="43"/>
      <c r="AA115" s="27"/>
      <c r="AB115" s="43"/>
      <c r="AC115" s="27"/>
      <c r="AD115" s="43"/>
      <c r="AE115" s="27"/>
      <c r="AF115" s="43"/>
      <c r="AG115" s="27"/>
      <c r="AH115" s="43"/>
      <c r="AI115" s="27"/>
      <c r="AJ115" s="43"/>
      <c r="AK115" s="27"/>
      <c r="AL115" s="16"/>
      <c r="AM115" s="51"/>
      <c r="AN115" s="50"/>
      <c r="AO115" s="22">
        <v>31000</v>
      </c>
      <c r="AP115" s="51"/>
      <c r="AQ115" s="51"/>
      <c r="AR115" s="21">
        <v>3.02</v>
      </c>
      <c r="AS115" s="56"/>
      <c r="AT115" s="56"/>
    </row>
    <row r="116" spans="1:46" s="13" customFormat="1" x14ac:dyDescent="0.25">
      <c r="A116" s="36">
        <v>1996</v>
      </c>
      <c r="B116" s="32">
        <v>57779</v>
      </c>
      <c r="C116" s="32">
        <v>20413</v>
      </c>
      <c r="D116" s="14"/>
      <c r="E116" s="17"/>
      <c r="F116" s="17"/>
      <c r="G116" s="17"/>
      <c r="H116" s="17"/>
      <c r="I116" s="17"/>
      <c r="J116" s="17"/>
      <c r="L116" s="39">
        <v>1985</v>
      </c>
      <c r="M116" s="39">
        <v>0.42</v>
      </c>
      <c r="N116" s="46" t="s">
        <v>34</v>
      </c>
      <c r="O116" s="39">
        <v>0.25</v>
      </c>
      <c r="P116" s="46"/>
      <c r="Q116" s="39">
        <v>1.02</v>
      </c>
      <c r="R116" s="46"/>
      <c r="S116" s="39">
        <v>0.12</v>
      </c>
      <c r="T116" s="46"/>
      <c r="U116" s="39">
        <v>0.62</v>
      </c>
      <c r="V116" s="46" t="s">
        <v>34</v>
      </c>
      <c r="W116" s="39">
        <v>0.48</v>
      </c>
      <c r="X116" s="46" t="s">
        <v>35</v>
      </c>
      <c r="Y116" s="39">
        <v>0</v>
      </c>
      <c r="Z116" s="46" t="s">
        <v>25</v>
      </c>
      <c r="AA116" s="39">
        <v>0</v>
      </c>
      <c r="AB116" s="46" t="s">
        <v>25</v>
      </c>
      <c r="AC116" s="39">
        <v>0</v>
      </c>
      <c r="AD116" s="46" t="s">
        <v>28</v>
      </c>
      <c r="AE116" s="39">
        <v>1.31</v>
      </c>
      <c r="AF116" s="46" t="s">
        <v>37</v>
      </c>
      <c r="AG116" s="39">
        <v>1.91</v>
      </c>
      <c r="AH116" s="46"/>
      <c r="AI116" s="39">
        <v>0.69</v>
      </c>
      <c r="AJ116" s="46"/>
      <c r="AK116" s="39">
        <v>6.82</v>
      </c>
      <c r="AL116" s="40"/>
      <c r="AM116" s="41">
        <f t="shared" si="8"/>
        <v>6.82</v>
      </c>
      <c r="AN116" s="42">
        <f>12-3</f>
        <v>9</v>
      </c>
      <c r="AO116" s="39">
        <v>1985</v>
      </c>
      <c r="AP116" s="41"/>
      <c r="AQ116" s="37">
        <v>11.368473652643303</v>
      </c>
      <c r="AR116" s="50"/>
      <c r="AS116" s="56">
        <v>77.847999999999999</v>
      </c>
      <c r="AT116" s="56">
        <v>26.844000000000001</v>
      </c>
    </row>
    <row r="117" spans="1:46" s="13" customFormat="1" x14ac:dyDescent="0.25">
      <c r="A117" s="36">
        <v>1997</v>
      </c>
      <c r="B117" s="32">
        <v>55140</v>
      </c>
      <c r="C117" s="32">
        <v>19750</v>
      </c>
      <c r="D117" s="14"/>
      <c r="E117" s="17"/>
      <c r="F117" s="17"/>
      <c r="G117" s="17"/>
      <c r="H117" s="17"/>
      <c r="I117" s="17"/>
      <c r="J117" s="17"/>
      <c r="L117" s="39"/>
      <c r="M117" s="39"/>
      <c r="N117" s="46"/>
      <c r="O117" s="39"/>
      <c r="P117" s="46"/>
      <c r="Q117" s="39"/>
      <c r="R117" s="46"/>
      <c r="S117" s="39"/>
      <c r="T117" s="46"/>
      <c r="U117" s="39"/>
      <c r="V117" s="46"/>
      <c r="W117" s="39"/>
      <c r="X117" s="46"/>
      <c r="Y117" s="39"/>
      <c r="Z117" s="46"/>
      <c r="AA117" s="39"/>
      <c r="AB117" s="46"/>
      <c r="AC117" s="39"/>
      <c r="AD117" s="46"/>
      <c r="AE117" s="39"/>
      <c r="AF117" s="46"/>
      <c r="AG117" s="39"/>
      <c r="AH117" s="46"/>
      <c r="AI117" s="39"/>
      <c r="AJ117" s="46"/>
      <c r="AK117" s="39"/>
      <c r="AL117" s="40"/>
      <c r="AM117" s="51"/>
      <c r="AN117" s="50"/>
      <c r="AO117" s="22">
        <v>31065</v>
      </c>
      <c r="AP117" s="51"/>
      <c r="AQ117" s="51"/>
      <c r="AR117" s="21">
        <v>3.29</v>
      </c>
      <c r="AS117" s="56"/>
      <c r="AT117" s="56"/>
    </row>
    <row r="118" spans="1:46" s="13" customFormat="1" x14ac:dyDescent="0.25">
      <c r="A118" s="36">
        <v>1998</v>
      </c>
      <c r="B118" s="32">
        <v>60985</v>
      </c>
      <c r="C118" s="32">
        <v>18916</v>
      </c>
      <c r="D118" s="14"/>
      <c r="E118" s="17"/>
      <c r="F118" s="17"/>
      <c r="G118" s="17"/>
      <c r="H118" s="17"/>
      <c r="I118" s="17"/>
      <c r="J118" s="17"/>
      <c r="L118" s="39"/>
      <c r="M118" s="39"/>
      <c r="N118" s="46"/>
      <c r="O118" s="39"/>
      <c r="P118" s="46"/>
      <c r="Q118" s="39"/>
      <c r="R118" s="46"/>
      <c r="S118" s="39"/>
      <c r="T118" s="46"/>
      <c r="U118" s="39"/>
      <c r="V118" s="46"/>
      <c r="W118" s="39"/>
      <c r="X118" s="46"/>
      <c r="Y118" s="39"/>
      <c r="Z118" s="46"/>
      <c r="AA118" s="39"/>
      <c r="AB118" s="46"/>
      <c r="AC118" s="39"/>
      <c r="AD118" s="46"/>
      <c r="AE118" s="39"/>
      <c r="AF118" s="46"/>
      <c r="AG118" s="39"/>
      <c r="AH118" s="46"/>
      <c r="AI118" s="39"/>
      <c r="AJ118" s="46"/>
      <c r="AK118" s="39"/>
      <c r="AL118" s="40"/>
      <c r="AM118" s="51"/>
      <c r="AN118" s="50"/>
      <c r="AO118" s="22">
        <v>31194</v>
      </c>
      <c r="AP118" s="51"/>
      <c r="AQ118" s="51"/>
      <c r="AR118" s="21">
        <v>3.3</v>
      </c>
      <c r="AS118" s="56"/>
      <c r="AT118" s="56"/>
    </row>
    <row r="119" spans="1:46" s="13" customFormat="1" x14ac:dyDescent="0.25">
      <c r="A119" s="36">
        <v>1999</v>
      </c>
      <c r="B119" s="75">
        <v>68883</v>
      </c>
      <c r="C119" s="32">
        <v>23588</v>
      </c>
      <c r="D119" s="14"/>
      <c r="E119" s="17"/>
      <c r="F119" s="17"/>
      <c r="G119" s="17"/>
      <c r="H119" s="17"/>
      <c r="I119" s="17"/>
      <c r="J119" s="17"/>
      <c r="L119" s="39"/>
      <c r="M119" s="39"/>
      <c r="N119" s="46"/>
      <c r="O119" s="39"/>
      <c r="P119" s="46"/>
      <c r="Q119" s="39"/>
      <c r="R119" s="46"/>
      <c r="S119" s="39"/>
      <c r="T119" s="46"/>
      <c r="U119" s="39"/>
      <c r="V119" s="46"/>
      <c r="W119" s="39"/>
      <c r="X119" s="46"/>
      <c r="Y119" s="39"/>
      <c r="Z119" s="46"/>
      <c r="AA119" s="39"/>
      <c r="AB119" s="46"/>
      <c r="AC119" s="39"/>
      <c r="AD119" s="46"/>
      <c r="AE119" s="39"/>
      <c r="AF119" s="46"/>
      <c r="AG119" s="39"/>
      <c r="AH119" s="46"/>
      <c r="AI119" s="39"/>
      <c r="AJ119" s="46"/>
      <c r="AK119" s="39"/>
      <c r="AL119" s="40"/>
      <c r="AM119" s="51"/>
      <c r="AN119" s="50"/>
      <c r="AO119" s="22">
        <v>31354</v>
      </c>
      <c r="AP119" s="51"/>
      <c r="AQ119" s="51"/>
      <c r="AR119" s="21">
        <v>2.4900000000000002</v>
      </c>
      <c r="AS119" s="56"/>
      <c r="AT119" s="56"/>
    </row>
    <row r="120" spans="1:46" s="13" customFormat="1" x14ac:dyDescent="0.25">
      <c r="A120" s="36">
        <v>2000</v>
      </c>
      <c r="B120" s="75">
        <v>70601</v>
      </c>
      <c r="C120" s="32">
        <v>22525</v>
      </c>
      <c r="D120" s="14"/>
      <c r="E120" s="17"/>
      <c r="F120" s="17"/>
      <c r="G120" s="17"/>
      <c r="H120" s="17"/>
      <c r="I120" s="17"/>
      <c r="J120" s="17"/>
      <c r="L120" s="27">
        <v>1986</v>
      </c>
      <c r="M120" s="27">
        <v>0.23</v>
      </c>
      <c r="N120" s="43"/>
      <c r="O120" s="27">
        <v>1.59</v>
      </c>
      <c r="P120" s="43"/>
      <c r="Q120" s="27">
        <v>1.19</v>
      </c>
      <c r="R120" s="43"/>
      <c r="S120" s="27">
        <v>2.15</v>
      </c>
      <c r="T120" s="43"/>
      <c r="U120" s="27">
        <v>0.91</v>
      </c>
      <c r="V120" s="43"/>
      <c r="W120" s="27">
        <v>0.09</v>
      </c>
      <c r="X120" s="43"/>
      <c r="Y120" s="27">
        <v>0.18</v>
      </c>
      <c r="Z120" s="43"/>
      <c r="AA120" s="27">
        <v>0.37</v>
      </c>
      <c r="AB120" s="43"/>
      <c r="AC120" s="27">
        <v>0.1</v>
      </c>
      <c r="AD120" s="43"/>
      <c r="AE120" s="27">
        <v>1.33</v>
      </c>
      <c r="AF120" s="43"/>
      <c r="AG120" s="27">
        <v>0.15</v>
      </c>
      <c r="AH120" s="43"/>
      <c r="AI120" s="27">
        <v>0</v>
      </c>
      <c r="AJ120" s="43"/>
      <c r="AK120" s="27">
        <v>8.2899999999999991</v>
      </c>
      <c r="AL120" s="16"/>
      <c r="AM120" s="37">
        <f t="shared" si="8"/>
        <v>8.2900000000000009</v>
      </c>
      <c r="AN120" s="36">
        <f t="shared" si="9"/>
        <v>12</v>
      </c>
      <c r="AO120" s="27">
        <v>1986</v>
      </c>
      <c r="AP120" s="37">
        <f t="shared" ref="AP120:AP158" si="12">(AM120*12)/AN120</f>
        <v>8.2900000000000009</v>
      </c>
      <c r="AQ120" s="37">
        <v>11.368473652643303</v>
      </c>
      <c r="AR120" s="50"/>
      <c r="AS120" s="56">
        <v>58.883000000000003</v>
      </c>
      <c r="AT120" s="56">
        <v>20.655999999999999</v>
      </c>
    </row>
    <row r="121" spans="1:46" s="13" customFormat="1" x14ac:dyDescent="0.25">
      <c r="A121" s="36">
        <v>2001</v>
      </c>
      <c r="B121" s="75"/>
      <c r="C121" s="32"/>
      <c r="D121" s="14"/>
      <c r="E121" s="17"/>
      <c r="F121" s="17"/>
      <c r="G121" s="17"/>
      <c r="H121" s="17"/>
      <c r="I121" s="17"/>
      <c r="J121" s="17"/>
      <c r="L121" s="27"/>
      <c r="M121" s="27"/>
      <c r="N121" s="43"/>
      <c r="O121" s="27"/>
      <c r="P121" s="43"/>
      <c r="Q121" s="27"/>
      <c r="R121" s="43"/>
      <c r="S121" s="27"/>
      <c r="T121" s="43"/>
      <c r="U121" s="27"/>
      <c r="V121" s="43"/>
      <c r="W121" s="27"/>
      <c r="X121" s="43"/>
      <c r="Y121" s="27"/>
      <c r="Z121" s="43"/>
      <c r="AA121" s="27"/>
      <c r="AB121" s="43"/>
      <c r="AC121" s="27"/>
      <c r="AD121" s="43"/>
      <c r="AE121" s="27"/>
      <c r="AF121" s="43"/>
      <c r="AG121" s="27"/>
      <c r="AH121" s="43"/>
      <c r="AI121" s="27"/>
      <c r="AJ121" s="43"/>
      <c r="AK121" s="27"/>
      <c r="AL121" s="16"/>
      <c r="AM121" s="51"/>
      <c r="AN121" s="50"/>
      <c r="AO121" s="22">
        <v>31448</v>
      </c>
      <c r="AP121" s="51"/>
      <c r="AQ121" s="51"/>
      <c r="AR121" s="21">
        <v>2.23</v>
      </c>
      <c r="AS121" s="56"/>
      <c r="AT121" s="56"/>
    </row>
    <row r="122" spans="1:46" s="13" customFormat="1" x14ac:dyDescent="0.25">
      <c r="A122" s="36">
        <v>2002</v>
      </c>
      <c r="B122" s="75">
        <v>60900</v>
      </c>
      <c r="C122" s="32">
        <v>21850</v>
      </c>
      <c r="D122" s="14"/>
      <c r="E122" s="17"/>
      <c r="F122" s="17"/>
      <c r="G122" s="17"/>
      <c r="H122" s="17"/>
      <c r="I122" s="17"/>
      <c r="J122" s="17"/>
      <c r="L122" s="27">
        <v>1987</v>
      </c>
      <c r="M122" s="27">
        <v>1.05</v>
      </c>
      <c r="N122" s="43"/>
      <c r="O122" s="27">
        <v>1.06</v>
      </c>
      <c r="P122" s="43"/>
      <c r="Q122" s="27">
        <v>3.88</v>
      </c>
      <c r="R122" s="43"/>
      <c r="S122" s="27">
        <v>0.33</v>
      </c>
      <c r="T122" s="43" t="s">
        <v>35</v>
      </c>
      <c r="U122" s="27">
        <v>4.59</v>
      </c>
      <c r="V122" s="43"/>
      <c r="W122" s="27">
        <v>0.32</v>
      </c>
      <c r="X122" s="43"/>
      <c r="Y122" s="27">
        <v>0.14000000000000001</v>
      </c>
      <c r="Z122" s="43"/>
      <c r="AA122" s="27">
        <v>0</v>
      </c>
      <c r="AB122" s="43"/>
      <c r="AC122" s="27">
        <v>0</v>
      </c>
      <c r="AD122" s="43"/>
      <c r="AE122" s="27">
        <v>0.67</v>
      </c>
      <c r="AF122" s="43"/>
      <c r="AG122" s="27">
        <v>3.56</v>
      </c>
      <c r="AH122" s="43"/>
      <c r="AI122" s="27">
        <v>0.76</v>
      </c>
      <c r="AJ122" s="43"/>
      <c r="AK122" s="27">
        <v>16.36</v>
      </c>
      <c r="AL122" s="16"/>
      <c r="AM122" s="37">
        <f t="shared" si="8"/>
        <v>16.360000000000003</v>
      </c>
      <c r="AN122" s="36">
        <f t="shared" si="9"/>
        <v>12</v>
      </c>
      <c r="AO122" s="27">
        <v>1987</v>
      </c>
      <c r="AP122" s="37">
        <f t="shared" si="12"/>
        <v>16.360000000000003</v>
      </c>
      <c r="AQ122" s="37">
        <v>11.368473652643303</v>
      </c>
      <c r="AR122" s="50"/>
      <c r="AS122" s="56">
        <v>66.028000000000006</v>
      </c>
      <c r="AT122" s="56">
        <v>22.966000000000001</v>
      </c>
    </row>
    <row r="123" spans="1:46" s="13" customFormat="1" x14ac:dyDescent="0.25">
      <c r="A123" s="36">
        <v>2003</v>
      </c>
      <c r="B123" s="32">
        <v>60900</v>
      </c>
      <c r="C123" s="32">
        <v>21850</v>
      </c>
      <c r="D123" s="14"/>
      <c r="E123" s="17"/>
      <c r="F123" s="17"/>
      <c r="G123" s="17"/>
      <c r="H123" s="17"/>
      <c r="I123" s="17"/>
      <c r="J123" s="17"/>
      <c r="L123" s="27"/>
      <c r="M123" s="27"/>
      <c r="N123" s="43"/>
      <c r="O123" s="27"/>
      <c r="P123" s="43"/>
      <c r="Q123" s="27"/>
      <c r="R123" s="43"/>
      <c r="S123" s="27"/>
      <c r="T123" s="43"/>
      <c r="U123" s="27"/>
      <c r="V123" s="43"/>
      <c r="W123" s="27"/>
      <c r="X123" s="43"/>
      <c r="Y123" s="27"/>
      <c r="Z123" s="43"/>
      <c r="AA123" s="27"/>
      <c r="AB123" s="43"/>
      <c r="AC123" s="27"/>
      <c r="AD123" s="43"/>
      <c r="AE123" s="27"/>
      <c r="AF123" s="43"/>
      <c r="AG123" s="27"/>
      <c r="AH123" s="43"/>
      <c r="AI123" s="27"/>
      <c r="AJ123" s="43"/>
      <c r="AK123" s="27"/>
      <c r="AL123" s="16"/>
      <c r="AM123" s="51"/>
      <c r="AN123" s="50"/>
      <c r="AO123" s="22">
        <v>31817</v>
      </c>
      <c r="AP123" s="51"/>
      <c r="AQ123" s="51"/>
      <c r="AR123" s="25">
        <v>1.82</v>
      </c>
      <c r="AS123" s="56"/>
      <c r="AT123" s="56"/>
    </row>
    <row r="124" spans="1:46" s="13" customFormat="1" x14ac:dyDescent="0.25">
      <c r="A124" s="36">
        <v>2004</v>
      </c>
      <c r="B124" s="32">
        <v>65687</v>
      </c>
      <c r="C124" s="32">
        <v>23126</v>
      </c>
      <c r="D124" s="14"/>
      <c r="E124" s="17"/>
      <c r="F124" s="17"/>
      <c r="G124" s="17"/>
      <c r="H124" s="17"/>
      <c r="I124" s="17"/>
      <c r="J124" s="17"/>
      <c r="L124" s="27"/>
      <c r="M124" s="27"/>
      <c r="N124" s="43"/>
      <c r="O124" s="27"/>
      <c r="P124" s="43"/>
      <c r="Q124" s="27"/>
      <c r="R124" s="43"/>
      <c r="S124" s="27"/>
      <c r="T124" s="43"/>
      <c r="U124" s="27"/>
      <c r="V124" s="43"/>
      <c r="W124" s="27"/>
      <c r="X124" s="43"/>
      <c r="Y124" s="27"/>
      <c r="Z124" s="43"/>
      <c r="AA124" s="27"/>
      <c r="AB124" s="43"/>
      <c r="AC124" s="27"/>
      <c r="AD124" s="43"/>
      <c r="AE124" s="27"/>
      <c r="AF124" s="43"/>
      <c r="AG124" s="27"/>
      <c r="AH124" s="43"/>
      <c r="AI124" s="27"/>
      <c r="AJ124" s="43"/>
      <c r="AK124" s="27"/>
      <c r="AL124" s="16"/>
      <c r="AM124" s="51"/>
      <c r="AN124" s="50"/>
      <c r="AO124" s="22">
        <v>31999</v>
      </c>
      <c r="AP124" s="51"/>
      <c r="AQ124" s="51"/>
      <c r="AR124" s="25">
        <v>0.71299999999999997</v>
      </c>
      <c r="AS124" s="56"/>
      <c r="AT124" s="56"/>
    </row>
    <row r="125" spans="1:46" s="13" customFormat="1" x14ac:dyDescent="0.25">
      <c r="A125" s="36">
        <v>2005</v>
      </c>
      <c r="B125" s="32">
        <v>65687</v>
      </c>
      <c r="C125" s="32">
        <v>23126</v>
      </c>
      <c r="D125" s="14"/>
      <c r="E125" s="17"/>
      <c r="F125" s="17"/>
      <c r="G125" s="17"/>
      <c r="H125" s="17"/>
      <c r="I125" s="17"/>
      <c r="J125" s="17"/>
      <c r="L125" s="27">
        <v>1988</v>
      </c>
      <c r="M125" s="27">
        <v>1.37</v>
      </c>
      <c r="N125" s="43"/>
      <c r="O125" s="27">
        <v>0.08</v>
      </c>
      <c r="P125" s="43"/>
      <c r="Q125" s="27">
        <v>0.05</v>
      </c>
      <c r="R125" s="43"/>
      <c r="S125" s="27">
        <v>1.1000000000000001</v>
      </c>
      <c r="T125" s="43"/>
      <c r="U125" s="27">
        <v>2.2999999999999998</v>
      </c>
      <c r="V125" s="43"/>
      <c r="W125" s="27">
        <v>0.22</v>
      </c>
      <c r="X125" s="43"/>
      <c r="Y125" s="27">
        <v>0</v>
      </c>
      <c r="Z125" s="43"/>
      <c r="AA125" s="27">
        <v>0.75</v>
      </c>
      <c r="AB125" s="43"/>
      <c r="AC125" s="27">
        <v>0.5</v>
      </c>
      <c r="AD125" s="43"/>
      <c r="AE125" s="27">
        <v>0.52</v>
      </c>
      <c r="AF125" s="43"/>
      <c r="AG125" s="27">
        <v>1.83</v>
      </c>
      <c r="AH125" s="43"/>
      <c r="AI125" s="27">
        <v>0</v>
      </c>
      <c r="AJ125" s="43" t="s">
        <v>25</v>
      </c>
      <c r="AK125" s="27">
        <v>8.7200000000000006</v>
      </c>
      <c r="AL125" s="16"/>
      <c r="AM125" s="37">
        <f t="shared" si="8"/>
        <v>8.7200000000000006</v>
      </c>
      <c r="AN125" s="36">
        <f>12-1</f>
        <v>11</v>
      </c>
      <c r="AO125" s="27">
        <v>1988</v>
      </c>
      <c r="AP125" s="37">
        <f t="shared" si="12"/>
        <v>9.5127272727272736</v>
      </c>
      <c r="AQ125" s="37">
        <v>11.368473652643303</v>
      </c>
      <c r="AR125" s="50"/>
      <c r="AS125" s="56">
        <v>63.356000000000002</v>
      </c>
      <c r="AT125" s="56">
        <v>21.568999999999999</v>
      </c>
    </row>
    <row r="126" spans="1:46" s="13" customFormat="1" x14ac:dyDescent="0.25">
      <c r="A126" s="36">
        <v>2006</v>
      </c>
      <c r="B126" s="32">
        <v>96609.8</v>
      </c>
      <c r="C126" s="32">
        <v>24152.400000000001</v>
      </c>
      <c r="D126" s="14"/>
      <c r="E126" s="17"/>
      <c r="F126" s="17"/>
      <c r="G126" s="17"/>
      <c r="H126" s="17"/>
      <c r="I126" s="17"/>
      <c r="J126" s="17"/>
      <c r="L126" s="27"/>
      <c r="M126" s="27"/>
      <c r="N126" s="43"/>
      <c r="O126" s="27"/>
      <c r="P126" s="43"/>
      <c r="Q126" s="27"/>
      <c r="R126" s="43"/>
      <c r="S126" s="27"/>
      <c r="T126" s="43"/>
      <c r="U126" s="27"/>
      <c r="V126" s="43"/>
      <c r="W126" s="27"/>
      <c r="X126" s="43"/>
      <c r="Y126" s="27"/>
      <c r="Z126" s="43"/>
      <c r="AA126" s="27"/>
      <c r="AB126" s="43"/>
      <c r="AC126" s="27"/>
      <c r="AD126" s="43"/>
      <c r="AE126" s="27"/>
      <c r="AF126" s="43"/>
      <c r="AG126" s="27"/>
      <c r="AH126" s="43"/>
      <c r="AI126" s="27"/>
      <c r="AJ126" s="43"/>
      <c r="AK126" s="27"/>
      <c r="AL126" s="16"/>
      <c r="AM126" s="51"/>
      <c r="AN126" s="50"/>
      <c r="AO126" s="22">
        <v>32195</v>
      </c>
      <c r="AP126" s="51"/>
      <c r="AQ126" s="51"/>
      <c r="AR126" s="25">
        <v>0.62</v>
      </c>
      <c r="AS126" s="56"/>
      <c r="AT126" s="56"/>
    </row>
    <row r="127" spans="1:46" s="13" customFormat="1" x14ac:dyDescent="0.25">
      <c r="A127" s="36">
        <v>2007</v>
      </c>
      <c r="B127" s="32">
        <v>95738</v>
      </c>
      <c r="C127" s="32">
        <v>24011</v>
      </c>
      <c r="D127" s="14"/>
      <c r="H127" s="17"/>
      <c r="I127" s="17"/>
      <c r="J127" s="17"/>
      <c r="L127" s="27">
        <v>1989</v>
      </c>
      <c r="M127" s="27">
        <v>2.59</v>
      </c>
      <c r="N127" s="43" t="s">
        <v>38</v>
      </c>
      <c r="O127" s="27">
        <v>0.46</v>
      </c>
      <c r="P127" s="43"/>
      <c r="Q127" s="27">
        <v>0</v>
      </c>
      <c r="R127" s="43" t="s">
        <v>39</v>
      </c>
      <c r="S127" s="27">
        <v>0</v>
      </c>
      <c r="T127" s="43"/>
      <c r="U127" s="27">
        <v>0</v>
      </c>
      <c r="V127" s="43" t="s">
        <v>25</v>
      </c>
      <c r="W127" s="27">
        <v>0</v>
      </c>
      <c r="X127" s="43" t="s">
        <v>25</v>
      </c>
      <c r="Y127" s="27">
        <v>1.04</v>
      </c>
      <c r="Z127" s="43"/>
      <c r="AA127" s="27">
        <v>1.49</v>
      </c>
      <c r="AB127" s="43"/>
      <c r="AC127" s="27">
        <v>0</v>
      </c>
      <c r="AD127" s="43"/>
      <c r="AE127" s="27">
        <v>1.26</v>
      </c>
      <c r="AF127" s="43" t="s">
        <v>35</v>
      </c>
      <c r="AG127" s="27">
        <v>0.18</v>
      </c>
      <c r="AH127" s="43"/>
      <c r="AI127" s="27">
        <v>0.19</v>
      </c>
      <c r="AJ127" s="43"/>
      <c r="AK127" s="27">
        <v>7.21</v>
      </c>
      <c r="AL127" s="16"/>
      <c r="AM127" s="37">
        <f t="shared" si="8"/>
        <v>7.21</v>
      </c>
      <c r="AN127" s="36">
        <f>12-2</f>
        <v>10</v>
      </c>
      <c r="AO127" s="27">
        <v>1989</v>
      </c>
      <c r="AP127" s="37">
        <f t="shared" si="12"/>
        <v>8.6519999999999992</v>
      </c>
      <c r="AQ127" s="37">
        <v>11.368473652643303</v>
      </c>
      <c r="AR127" s="50"/>
      <c r="AS127" s="56">
        <v>66.733999999999995</v>
      </c>
      <c r="AT127" s="56">
        <v>23.484999999999999</v>
      </c>
    </row>
    <row r="128" spans="1:46" s="13" customFormat="1" x14ac:dyDescent="0.25">
      <c r="A128" s="36">
        <v>2008</v>
      </c>
      <c r="B128" s="32">
        <v>96603</v>
      </c>
      <c r="C128" s="32">
        <v>24220</v>
      </c>
      <c r="D128" s="14"/>
      <c r="H128" s="17"/>
      <c r="I128" s="17"/>
      <c r="J128" s="17"/>
      <c r="L128" s="27"/>
      <c r="M128" s="27"/>
      <c r="N128" s="43"/>
      <c r="O128" s="27"/>
      <c r="P128" s="43"/>
      <c r="Q128" s="27"/>
      <c r="R128" s="43"/>
      <c r="S128" s="27"/>
      <c r="T128" s="43"/>
      <c r="U128" s="27"/>
      <c r="V128" s="43"/>
      <c r="W128" s="27"/>
      <c r="X128" s="43"/>
      <c r="Y128" s="27"/>
      <c r="Z128" s="43"/>
      <c r="AA128" s="27"/>
      <c r="AB128" s="43"/>
      <c r="AC128" s="27"/>
      <c r="AD128" s="43"/>
      <c r="AE128" s="27"/>
      <c r="AF128" s="43"/>
      <c r="AG128" s="27"/>
      <c r="AH128" s="43"/>
      <c r="AI128" s="27"/>
      <c r="AJ128" s="43"/>
      <c r="AK128" s="27"/>
      <c r="AL128" s="16"/>
      <c r="AM128" s="51"/>
      <c r="AN128" s="50"/>
      <c r="AO128" s="22">
        <v>32580</v>
      </c>
      <c r="AP128" s="51"/>
      <c r="AQ128" s="51"/>
      <c r="AR128" s="25">
        <v>0.48</v>
      </c>
      <c r="AS128" s="56"/>
      <c r="AT128" s="56"/>
    </row>
    <row r="129" spans="1:46" s="13" customFormat="1" ht="14.45" customHeight="1" x14ac:dyDescent="0.25">
      <c r="A129" s="36">
        <v>2009</v>
      </c>
      <c r="B129" s="32">
        <v>97539</v>
      </c>
      <c r="C129" s="32">
        <v>24435</v>
      </c>
      <c r="D129" s="14"/>
      <c r="H129" s="17"/>
      <c r="I129" s="17"/>
      <c r="J129" s="17"/>
      <c r="L129" s="27">
        <v>1990</v>
      </c>
      <c r="M129" s="27">
        <v>0.86</v>
      </c>
      <c r="N129" s="43"/>
      <c r="O129" s="27">
        <v>0</v>
      </c>
      <c r="P129" s="43" t="s">
        <v>25</v>
      </c>
      <c r="Q129" s="27">
        <v>1.34</v>
      </c>
      <c r="R129" s="43"/>
      <c r="S129" s="27">
        <v>1.55</v>
      </c>
      <c r="T129" s="43"/>
      <c r="U129" s="27">
        <v>1.28</v>
      </c>
      <c r="V129" s="43" t="s">
        <v>34</v>
      </c>
      <c r="W129" s="27">
        <v>0.94</v>
      </c>
      <c r="X129" s="43"/>
      <c r="Y129" s="27">
        <v>0.42</v>
      </c>
      <c r="Z129" s="43"/>
      <c r="AA129" s="27">
        <v>0.55000000000000004</v>
      </c>
      <c r="AB129" s="43"/>
      <c r="AC129" s="27">
        <v>0.69</v>
      </c>
      <c r="AD129" s="43"/>
      <c r="AE129" s="27">
        <v>0.13</v>
      </c>
      <c r="AF129" s="43"/>
      <c r="AG129" s="27">
        <v>0.4</v>
      </c>
      <c r="AH129" s="43" t="s">
        <v>35</v>
      </c>
      <c r="AI129" s="27">
        <v>0.55000000000000004</v>
      </c>
      <c r="AJ129" s="43"/>
      <c r="AK129" s="27">
        <v>8.7100000000000009</v>
      </c>
      <c r="AL129" s="16"/>
      <c r="AM129" s="37">
        <f t="shared" si="8"/>
        <v>8.7100000000000009</v>
      </c>
      <c r="AN129" s="36">
        <f>12-1</f>
        <v>11</v>
      </c>
      <c r="AO129" s="27">
        <v>1990</v>
      </c>
      <c r="AP129" s="37">
        <f t="shared" si="12"/>
        <v>9.5018181818181819</v>
      </c>
      <c r="AQ129" s="37">
        <v>11.368473652643303</v>
      </c>
      <c r="AR129" s="50"/>
      <c r="AS129" s="56">
        <v>64.209999999999994</v>
      </c>
      <c r="AT129" s="56">
        <v>22.234999999999999</v>
      </c>
    </row>
    <row r="130" spans="1:46" s="13" customFormat="1" ht="14.45" customHeight="1" x14ac:dyDescent="0.25">
      <c r="A130" s="36">
        <v>2010</v>
      </c>
      <c r="B130" s="32">
        <v>97536</v>
      </c>
      <c r="C130" s="32">
        <v>24608</v>
      </c>
      <c r="D130" s="14"/>
      <c r="H130" s="17"/>
      <c r="I130" s="17"/>
      <c r="J130" s="17"/>
      <c r="L130" s="27"/>
      <c r="M130" s="27"/>
      <c r="N130" s="43"/>
      <c r="O130" s="27"/>
      <c r="P130" s="43"/>
      <c r="Q130" s="27"/>
      <c r="R130" s="43"/>
      <c r="S130" s="27"/>
      <c r="T130" s="43"/>
      <c r="U130" s="27"/>
      <c r="V130" s="43"/>
      <c r="W130" s="27"/>
      <c r="X130" s="43"/>
      <c r="Y130" s="27"/>
      <c r="Z130" s="43"/>
      <c r="AA130" s="27"/>
      <c r="AB130" s="43"/>
      <c r="AC130" s="27"/>
      <c r="AD130" s="43"/>
      <c r="AE130" s="27"/>
      <c r="AF130" s="43"/>
      <c r="AG130" s="27"/>
      <c r="AH130" s="43"/>
      <c r="AI130" s="27"/>
      <c r="AJ130" s="43"/>
      <c r="AK130" s="27"/>
      <c r="AL130" s="16"/>
      <c r="AM130" s="51"/>
      <c r="AN130" s="50"/>
      <c r="AO130" s="22">
        <v>32965</v>
      </c>
      <c r="AP130" s="51"/>
      <c r="AQ130" s="51"/>
      <c r="AR130" s="25">
        <v>0.56999999999999995</v>
      </c>
      <c r="AS130" s="56"/>
      <c r="AT130" s="56"/>
    </row>
    <row r="131" spans="1:46" s="13" customFormat="1" ht="14.45" customHeight="1" x14ac:dyDescent="0.25">
      <c r="A131" s="36">
        <v>2011</v>
      </c>
      <c r="B131" s="32">
        <v>96791</v>
      </c>
      <c r="C131" s="32">
        <v>24357</v>
      </c>
      <c r="D131" s="14"/>
      <c r="H131" s="17"/>
      <c r="I131" s="17"/>
      <c r="J131" s="17"/>
      <c r="L131" s="27"/>
      <c r="M131" s="27"/>
      <c r="N131" s="43"/>
      <c r="O131" s="27"/>
      <c r="P131" s="43"/>
      <c r="Q131" s="27"/>
      <c r="R131" s="43"/>
      <c r="S131" s="27"/>
      <c r="T131" s="43"/>
      <c r="U131" s="27"/>
      <c r="V131" s="43"/>
      <c r="W131" s="27"/>
      <c r="X131" s="43"/>
      <c r="Y131" s="27"/>
      <c r="Z131" s="43"/>
      <c r="AA131" s="27"/>
      <c r="AB131" s="43"/>
      <c r="AC131" s="27"/>
      <c r="AD131" s="43"/>
      <c r="AE131" s="27"/>
      <c r="AF131" s="43"/>
      <c r="AG131" s="27"/>
      <c r="AH131" s="43"/>
      <c r="AI131" s="27"/>
      <c r="AJ131" s="43"/>
      <c r="AK131" s="27"/>
      <c r="AL131" s="16"/>
      <c r="AM131" s="51"/>
      <c r="AN131" s="50"/>
      <c r="AO131" s="22">
        <v>33192</v>
      </c>
      <c r="AP131" s="51"/>
      <c r="AQ131" s="51"/>
      <c r="AR131" s="25">
        <v>0.12</v>
      </c>
      <c r="AS131" s="56"/>
      <c r="AT131" s="56"/>
    </row>
    <row r="132" spans="1:46" s="13" customFormat="1" x14ac:dyDescent="0.25">
      <c r="A132" s="36">
        <v>2012</v>
      </c>
      <c r="B132" s="32">
        <v>65687</v>
      </c>
      <c r="C132" s="32">
        <v>25234</v>
      </c>
      <c r="D132" s="14"/>
      <c r="H132" s="17"/>
      <c r="I132" s="17"/>
      <c r="J132" s="17"/>
      <c r="L132" s="27">
        <v>1991</v>
      </c>
      <c r="M132" s="27">
        <v>0.16</v>
      </c>
      <c r="N132" s="43"/>
      <c r="O132" s="27">
        <v>0.33</v>
      </c>
      <c r="P132" s="43"/>
      <c r="Q132" s="27">
        <v>0.91</v>
      </c>
      <c r="R132" s="43" t="s">
        <v>36</v>
      </c>
      <c r="S132" s="27">
        <v>0.54</v>
      </c>
      <c r="T132" s="43"/>
      <c r="U132" s="27">
        <v>2.5499999999999998</v>
      </c>
      <c r="V132" s="43"/>
      <c r="W132" s="27">
        <v>0.28999999999999998</v>
      </c>
      <c r="X132" s="43"/>
      <c r="Y132" s="27">
        <v>0</v>
      </c>
      <c r="Z132" s="43"/>
      <c r="AA132" s="27">
        <v>0.12</v>
      </c>
      <c r="AB132" s="43"/>
      <c r="AC132" s="27">
        <v>1.8</v>
      </c>
      <c r="AD132" s="43"/>
      <c r="AE132" s="27">
        <v>0.7</v>
      </c>
      <c r="AF132" s="43"/>
      <c r="AG132" s="27">
        <v>1.04</v>
      </c>
      <c r="AH132" s="43"/>
      <c r="AI132" s="27">
        <v>1.2</v>
      </c>
      <c r="AJ132" s="43" t="s">
        <v>40</v>
      </c>
      <c r="AK132" s="27">
        <v>8.44</v>
      </c>
      <c r="AL132" s="16"/>
      <c r="AM132" s="37">
        <f t="shared" si="8"/>
        <v>9.64</v>
      </c>
      <c r="AN132" s="36">
        <f t="shared" si="9"/>
        <v>12</v>
      </c>
      <c r="AO132" s="27">
        <v>1991</v>
      </c>
      <c r="AP132" s="37">
        <f t="shared" si="12"/>
        <v>9.64</v>
      </c>
      <c r="AQ132" s="37">
        <v>11.368473652643303</v>
      </c>
      <c r="AR132" s="50"/>
      <c r="AS132" s="56"/>
      <c r="AT132" s="56"/>
    </row>
    <row r="133" spans="1:46" s="13" customFormat="1" x14ac:dyDescent="0.25">
      <c r="A133" s="14"/>
      <c r="B133" s="14"/>
      <c r="C133" s="14"/>
      <c r="D133" s="14"/>
      <c r="H133" s="17"/>
      <c r="I133" s="17"/>
      <c r="J133" s="17"/>
      <c r="L133" s="27"/>
      <c r="M133" s="27"/>
      <c r="N133" s="43"/>
      <c r="O133" s="27"/>
      <c r="P133" s="43"/>
      <c r="Q133" s="27"/>
      <c r="R133" s="43"/>
      <c r="S133" s="27"/>
      <c r="T133" s="43"/>
      <c r="U133" s="27"/>
      <c r="V133" s="43"/>
      <c r="W133" s="27"/>
      <c r="X133" s="43"/>
      <c r="Y133" s="27"/>
      <c r="Z133" s="43"/>
      <c r="AA133" s="27"/>
      <c r="AB133" s="43"/>
      <c r="AC133" s="27"/>
      <c r="AD133" s="43"/>
      <c r="AE133" s="27"/>
      <c r="AF133" s="43"/>
      <c r="AG133" s="27"/>
      <c r="AH133" s="43"/>
      <c r="AI133" s="27"/>
      <c r="AJ133" s="43"/>
      <c r="AK133" s="27"/>
      <c r="AL133" s="16"/>
      <c r="AM133" s="51"/>
      <c r="AN133" s="50"/>
      <c r="AO133" s="22">
        <v>33305</v>
      </c>
      <c r="AP133" s="51"/>
      <c r="AQ133" s="51"/>
      <c r="AR133" s="25">
        <v>0.88</v>
      </c>
      <c r="AS133" s="56"/>
      <c r="AT133" s="56"/>
    </row>
    <row r="134" spans="1:46" s="13" customFormat="1" x14ac:dyDescent="0.25">
      <c r="A134" s="14"/>
      <c r="B134" s="14"/>
      <c r="C134" s="14"/>
      <c r="D134" s="14"/>
      <c r="H134" s="17"/>
      <c r="I134" s="17"/>
      <c r="J134" s="17"/>
      <c r="L134" s="27"/>
      <c r="M134" s="27"/>
      <c r="N134" s="43"/>
      <c r="O134" s="27"/>
      <c r="P134" s="43"/>
      <c r="Q134" s="27"/>
      <c r="R134" s="43"/>
      <c r="S134" s="27"/>
      <c r="T134" s="43"/>
      <c r="U134" s="27"/>
      <c r="V134" s="43"/>
      <c r="W134" s="27"/>
      <c r="X134" s="43"/>
      <c r="Y134" s="27"/>
      <c r="Z134" s="43"/>
      <c r="AA134" s="27"/>
      <c r="AB134" s="43"/>
      <c r="AC134" s="27"/>
      <c r="AD134" s="43"/>
      <c r="AE134" s="27"/>
      <c r="AF134" s="43"/>
      <c r="AG134" s="27"/>
      <c r="AH134" s="43"/>
      <c r="AI134" s="27"/>
      <c r="AJ134" s="43"/>
      <c r="AK134" s="27"/>
      <c r="AL134" s="16"/>
      <c r="AM134" s="51"/>
      <c r="AN134" s="50"/>
      <c r="AO134" s="22">
        <v>33393</v>
      </c>
      <c r="AP134" s="51"/>
      <c r="AQ134" s="51"/>
      <c r="AR134" s="26">
        <v>0.3</v>
      </c>
      <c r="AS134" s="56"/>
      <c r="AT134" s="56"/>
    </row>
    <row r="135" spans="1:46" s="13" customFormat="1" x14ac:dyDescent="0.25">
      <c r="A135" s="14"/>
      <c r="B135" s="14"/>
      <c r="C135" s="14"/>
      <c r="D135" s="14"/>
      <c r="E135" s="17"/>
      <c r="F135" s="17"/>
      <c r="G135" s="17"/>
      <c r="H135" s="17"/>
      <c r="I135" s="17"/>
      <c r="J135" s="17"/>
      <c r="L135" s="27"/>
      <c r="M135" s="27"/>
      <c r="N135" s="43"/>
      <c r="O135" s="27"/>
      <c r="P135" s="43"/>
      <c r="Q135" s="27"/>
      <c r="R135" s="43"/>
      <c r="S135" s="27"/>
      <c r="T135" s="43"/>
      <c r="U135" s="27"/>
      <c r="V135" s="43"/>
      <c r="W135" s="27"/>
      <c r="X135" s="43"/>
      <c r="Y135" s="27"/>
      <c r="Z135" s="43"/>
      <c r="AA135" s="27"/>
      <c r="AB135" s="43"/>
      <c r="AC135" s="27"/>
      <c r="AD135" s="43"/>
      <c r="AE135" s="27"/>
      <c r="AF135" s="43"/>
      <c r="AG135" s="27"/>
      <c r="AH135" s="43"/>
      <c r="AI135" s="27"/>
      <c r="AJ135" s="43"/>
      <c r="AK135" s="27"/>
      <c r="AL135" s="16"/>
      <c r="AM135" s="51"/>
      <c r="AN135" s="50"/>
      <c r="AO135" s="23">
        <v>33536</v>
      </c>
      <c r="AP135" s="51"/>
      <c r="AQ135" s="51"/>
      <c r="AR135" s="26">
        <v>0.02</v>
      </c>
      <c r="AS135" s="56"/>
      <c r="AT135" s="56"/>
    </row>
    <row r="136" spans="1:46" s="13" customFormat="1" x14ac:dyDescent="0.25">
      <c r="A136" s="14"/>
      <c r="B136" s="14"/>
      <c r="C136" s="14"/>
      <c r="D136" s="14"/>
      <c r="E136" s="17"/>
      <c r="F136" s="17"/>
      <c r="G136" s="17"/>
      <c r="H136" s="17"/>
      <c r="I136" s="17"/>
      <c r="J136" s="17"/>
      <c r="L136" s="27"/>
      <c r="M136" s="27"/>
      <c r="N136" s="43"/>
      <c r="O136" s="27"/>
      <c r="P136" s="43"/>
      <c r="Q136" s="27"/>
      <c r="R136" s="43"/>
      <c r="S136" s="27"/>
      <c r="T136" s="43"/>
      <c r="U136" s="27"/>
      <c r="V136" s="43"/>
      <c r="W136" s="27"/>
      <c r="X136" s="43"/>
      <c r="Y136" s="27"/>
      <c r="Z136" s="43"/>
      <c r="AA136" s="27"/>
      <c r="AB136" s="43"/>
      <c r="AC136" s="27"/>
      <c r="AD136" s="43"/>
      <c r="AE136" s="27"/>
      <c r="AF136" s="43"/>
      <c r="AG136" s="27"/>
      <c r="AH136" s="43"/>
      <c r="AI136" s="27"/>
      <c r="AJ136" s="43"/>
      <c r="AK136" s="27"/>
      <c r="AL136" s="16"/>
      <c r="AM136" s="51"/>
      <c r="AN136" s="50"/>
      <c r="AO136" s="23">
        <v>33580</v>
      </c>
      <c r="AP136" s="51"/>
      <c r="AQ136" s="51"/>
      <c r="AR136" s="26">
        <v>0.03</v>
      </c>
      <c r="AS136" s="56"/>
      <c r="AT136" s="56"/>
    </row>
    <row r="137" spans="1:46" s="13" customFormat="1" x14ac:dyDescent="0.25">
      <c r="A137" s="14"/>
      <c r="B137" s="14"/>
      <c r="C137" s="14"/>
      <c r="D137" s="14"/>
      <c r="E137" s="17"/>
      <c r="F137" s="17"/>
      <c r="G137" s="17"/>
      <c r="H137" s="17"/>
      <c r="I137" s="17"/>
      <c r="J137" s="17"/>
      <c r="L137" s="27">
        <v>1992</v>
      </c>
      <c r="M137" s="27">
        <v>0.04</v>
      </c>
      <c r="N137" s="43"/>
      <c r="O137" s="27">
        <v>0.5</v>
      </c>
      <c r="P137" s="43"/>
      <c r="Q137" s="27">
        <v>1.9</v>
      </c>
      <c r="R137" s="43"/>
      <c r="S137" s="27">
        <v>0</v>
      </c>
      <c r="T137" s="43"/>
      <c r="U137" s="27">
        <v>0</v>
      </c>
      <c r="V137" s="43"/>
      <c r="W137" s="27">
        <v>1.0900000000000001</v>
      </c>
      <c r="X137" s="43"/>
      <c r="Y137" s="27">
        <v>1.34</v>
      </c>
      <c r="Z137" s="43"/>
      <c r="AA137" s="27">
        <v>0.17</v>
      </c>
      <c r="AB137" s="43"/>
      <c r="AC137" s="27">
        <v>0.26</v>
      </c>
      <c r="AD137" s="43"/>
      <c r="AE137" s="27">
        <v>0.61</v>
      </c>
      <c r="AF137" s="43"/>
      <c r="AG137" s="27">
        <v>0.56999999999999995</v>
      </c>
      <c r="AH137" s="43"/>
      <c r="AI137" s="27">
        <v>2</v>
      </c>
      <c r="AJ137" s="43" t="s">
        <v>34</v>
      </c>
      <c r="AK137" s="27">
        <v>8.48</v>
      </c>
      <c r="AL137" s="16"/>
      <c r="AM137" s="37">
        <f t="shared" si="8"/>
        <v>8.48</v>
      </c>
      <c r="AN137" s="36">
        <f t="shared" si="9"/>
        <v>12</v>
      </c>
      <c r="AO137" s="27">
        <v>1992</v>
      </c>
      <c r="AP137" s="37">
        <f t="shared" si="12"/>
        <v>8.48</v>
      </c>
      <c r="AQ137" s="37">
        <v>11.368473652643303</v>
      </c>
      <c r="AR137" s="50"/>
      <c r="AS137" s="56">
        <v>58.585000000000001</v>
      </c>
      <c r="AT137" s="56">
        <v>20.64</v>
      </c>
    </row>
    <row r="138" spans="1:46" s="13" customFormat="1" x14ac:dyDescent="0.25">
      <c r="A138" s="14"/>
      <c r="B138" s="14"/>
      <c r="C138" s="14"/>
      <c r="D138" s="14"/>
      <c r="E138" s="17"/>
      <c r="F138" s="17"/>
      <c r="G138" s="17"/>
      <c r="H138" s="17"/>
      <c r="I138" s="17"/>
      <c r="J138" s="17"/>
      <c r="L138" s="27"/>
      <c r="M138" s="27"/>
      <c r="N138" s="43"/>
      <c r="O138" s="27"/>
      <c r="P138" s="43"/>
      <c r="Q138" s="27"/>
      <c r="R138" s="43"/>
      <c r="S138" s="27"/>
      <c r="T138" s="43"/>
      <c r="U138" s="27"/>
      <c r="V138" s="43"/>
      <c r="W138" s="27"/>
      <c r="X138" s="43"/>
      <c r="Y138" s="27"/>
      <c r="Z138" s="43"/>
      <c r="AA138" s="27"/>
      <c r="AB138" s="43"/>
      <c r="AC138" s="27"/>
      <c r="AD138" s="43"/>
      <c r="AE138" s="27"/>
      <c r="AF138" s="43"/>
      <c r="AG138" s="27"/>
      <c r="AH138" s="43"/>
      <c r="AI138" s="27"/>
      <c r="AJ138" s="43"/>
      <c r="AK138" s="27"/>
      <c r="AL138" s="16"/>
      <c r="AM138" s="51"/>
      <c r="AN138" s="50"/>
      <c r="AO138" s="23">
        <v>33683</v>
      </c>
      <c r="AP138" s="51"/>
      <c r="AQ138" s="51"/>
      <c r="AR138" s="36">
        <v>0.19</v>
      </c>
      <c r="AS138" s="56"/>
      <c r="AT138" s="56"/>
    </row>
    <row r="139" spans="1:46" s="13" customFormat="1" x14ac:dyDescent="0.25">
      <c r="A139" s="14"/>
      <c r="B139" s="14"/>
      <c r="C139" s="14"/>
      <c r="D139" s="14"/>
      <c r="E139" s="17"/>
      <c r="F139" s="17"/>
      <c r="G139" s="17"/>
      <c r="H139" s="17"/>
      <c r="I139" s="17"/>
      <c r="J139" s="17"/>
      <c r="L139" s="27">
        <v>1993</v>
      </c>
      <c r="M139" s="27">
        <v>1.49</v>
      </c>
      <c r="N139" s="43"/>
      <c r="O139" s="27">
        <v>0.82</v>
      </c>
      <c r="P139" s="43"/>
      <c r="Q139" s="27">
        <v>0.74</v>
      </c>
      <c r="R139" s="43" t="s">
        <v>34</v>
      </c>
      <c r="S139" s="27">
        <v>0.15</v>
      </c>
      <c r="T139" s="43"/>
      <c r="U139" s="27">
        <v>0.61</v>
      </c>
      <c r="V139" s="43"/>
      <c r="W139" s="27">
        <v>1.26</v>
      </c>
      <c r="X139" s="43"/>
      <c r="Y139" s="27">
        <v>0.16</v>
      </c>
      <c r="Z139" s="43"/>
      <c r="AA139" s="27">
        <v>0.25</v>
      </c>
      <c r="AB139" s="43"/>
      <c r="AC139" s="27">
        <v>0.38</v>
      </c>
      <c r="AD139" s="43"/>
      <c r="AE139" s="27">
        <v>2.35</v>
      </c>
      <c r="AF139" s="43"/>
      <c r="AG139" s="27">
        <v>0.01</v>
      </c>
      <c r="AH139" s="43"/>
      <c r="AI139" s="27">
        <v>0.19</v>
      </c>
      <c r="AJ139" s="43"/>
      <c r="AK139" s="27">
        <v>8.41</v>
      </c>
      <c r="AL139" s="16"/>
      <c r="AM139" s="37">
        <f t="shared" si="8"/>
        <v>8.4099999999999984</v>
      </c>
      <c r="AN139" s="36">
        <f t="shared" si="9"/>
        <v>12</v>
      </c>
      <c r="AO139" s="27">
        <v>1993</v>
      </c>
      <c r="AP139" s="37">
        <f t="shared" si="12"/>
        <v>8.4099999999999984</v>
      </c>
      <c r="AQ139" s="37">
        <v>11.368473652643303</v>
      </c>
      <c r="AR139" s="36"/>
      <c r="AS139" s="56">
        <v>60.478000000000002</v>
      </c>
      <c r="AT139" s="56">
        <v>21.420999999999999</v>
      </c>
    </row>
    <row r="140" spans="1:46" s="13" customFormat="1" x14ac:dyDescent="0.25">
      <c r="A140" s="14"/>
      <c r="B140" s="14"/>
      <c r="C140" s="14"/>
      <c r="D140" s="14"/>
      <c r="E140" s="17"/>
      <c r="F140" s="17"/>
      <c r="G140" s="17"/>
      <c r="I140" s="58"/>
      <c r="J140" s="17"/>
      <c r="L140" s="27">
        <v>1994</v>
      </c>
      <c r="M140" s="27">
        <v>0</v>
      </c>
      <c r="N140" s="43"/>
      <c r="O140" s="27">
        <v>2.91</v>
      </c>
      <c r="P140" s="43"/>
      <c r="Q140" s="27">
        <v>1.01</v>
      </c>
      <c r="R140" s="43"/>
      <c r="S140" s="27">
        <v>1.63</v>
      </c>
      <c r="T140" s="43"/>
      <c r="U140" s="27">
        <v>1.1499999999999999</v>
      </c>
      <c r="V140" s="43"/>
      <c r="W140" s="27">
        <v>0.03</v>
      </c>
      <c r="X140" s="43"/>
      <c r="Y140" s="27">
        <v>0.01</v>
      </c>
      <c r="Z140" s="43"/>
      <c r="AA140" s="27">
        <v>1.53</v>
      </c>
      <c r="AB140" s="43"/>
      <c r="AC140" s="27">
        <v>0.74</v>
      </c>
      <c r="AD140" s="43" t="s">
        <v>34</v>
      </c>
      <c r="AE140" s="27">
        <v>0.56999999999999995</v>
      </c>
      <c r="AF140" s="43"/>
      <c r="AG140" s="27">
        <v>0.89</v>
      </c>
      <c r="AH140" s="43"/>
      <c r="AI140" s="27">
        <v>0.95</v>
      </c>
      <c r="AJ140" s="43"/>
      <c r="AK140" s="27">
        <v>11.42</v>
      </c>
      <c r="AL140" s="16"/>
      <c r="AM140" s="37">
        <f t="shared" si="8"/>
        <v>11.42</v>
      </c>
      <c r="AN140" s="36">
        <f t="shared" si="9"/>
        <v>12</v>
      </c>
      <c r="AO140" s="27">
        <v>1994</v>
      </c>
      <c r="AP140" s="37">
        <f t="shared" si="12"/>
        <v>11.42</v>
      </c>
      <c r="AQ140" s="37">
        <v>11.368473652643303</v>
      </c>
      <c r="AR140" s="36"/>
      <c r="AS140" s="56">
        <v>60.883000000000003</v>
      </c>
      <c r="AT140" s="56">
        <v>21.556000000000001</v>
      </c>
    </row>
    <row r="141" spans="1:46" s="13" customFormat="1" x14ac:dyDescent="0.25">
      <c r="A141" s="14"/>
      <c r="B141" s="14"/>
      <c r="C141" s="14"/>
      <c r="D141" s="14"/>
      <c r="E141" s="17"/>
      <c r="F141" s="17"/>
      <c r="G141" s="17"/>
      <c r="I141" s="58"/>
      <c r="J141" s="17"/>
      <c r="L141" s="27">
        <v>1995</v>
      </c>
      <c r="M141" s="27">
        <v>1.45</v>
      </c>
      <c r="N141" s="43"/>
      <c r="O141" s="27">
        <v>0.92</v>
      </c>
      <c r="P141" s="43"/>
      <c r="Q141" s="27">
        <v>3.53</v>
      </c>
      <c r="R141" s="43"/>
      <c r="S141" s="27">
        <v>0.37</v>
      </c>
      <c r="T141" s="43"/>
      <c r="U141" s="27">
        <v>2.61</v>
      </c>
      <c r="V141" s="43"/>
      <c r="W141" s="27">
        <v>1.32</v>
      </c>
      <c r="X141" s="43"/>
      <c r="Y141" s="27">
        <v>0.04</v>
      </c>
      <c r="Z141" s="43"/>
      <c r="AA141" s="27">
        <v>0.38</v>
      </c>
      <c r="AB141" s="43" t="s">
        <v>34</v>
      </c>
      <c r="AC141" s="27">
        <v>0.11</v>
      </c>
      <c r="AD141" s="43"/>
      <c r="AE141" s="27">
        <v>0</v>
      </c>
      <c r="AF141" s="43"/>
      <c r="AG141" s="27">
        <v>0.21</v>
      </c>
      <c r="AH141" s="43"/>
      <c r="AI141" s="27">
        <v>1.27</v>
      </c>
      <c r="AJ141" s="43"/>
      <c r="AK141" s="27">
        <v>12.21</v>
      </c>
      <c r="AL141" s="16"/>
      <c r="AM141" s="37">
        <f t="shared" si="8"/>
        <v>12.21</v>
      </c>
      <c r="AN141" s="36">
        <f t="shared" si="9"/>
        <v>12</v>
      </c>
      <c r="AO141" s="27">
        <v>1995</v>
      </c>
      <c r="AP141" s="37">
        <f t="shared" si="12"/>
        <v>12.21</v>
      </c>
      <c r="AQ141" s="37">
        <v>11.368473652643303</v>
      </c>
      <c r="AR141" s="36"/>
      <c r="AS141" s="56">
        <v>60.883000000000003</v>
      </c>
      <c r="AT141" s="56">
        <v>19.75</v>
      </c>
    </row>
    <row r="142" spans="1:46" s="13" customFormat="1" x14ac:dyDescent="0.25">
      <c r="A142" s="14"/>
      <c r="B142" s="14"/>
      <c r="C142" s="14"/>
      <c r="D142" s="14"/>
      <c r="E142" s="17"/>
      <c r="F142" s="17"/>
      <c r="G142" s="17"/>
      <c r="I142" s="58"/>
      <c r="J142" s="17"/>
      <c r="L142" s="27">
        <v>1996</v>
      </c>
      <c r="M142" s="27">
        <v>1.71</v>
      </c>
      <c r="N142" s="43" t="s">
        <v>34</v>
      </c>
      <c r="O142" s="27">
        <v>1.2</v>
      </c>
      <c r="P142" s="43"/>
      <c r="Q142" s="27">
        <v>1.1299999999999999</v>
      </c>
      <c r="R142" s="43"/>
      <c r="S142" s="27">
        <v>0.4</v>
      </c>
      <c r="T142" s="43"/>
      <c r="U142" s="27">
        <v>2.15</v>
      </c>
      <c r="V142" s="43"/>
      <c r="W142" s="27">
        <v>0</v>
      </c>
      <c r="X142" s="43"/>
      <c r="Y142" s="27">
        <v>0.11</v>
      </c>
      <c r="Z142" s="43"/>
      <c r="AA142" s="27">
        <v>0</v>
      </c>
      <c r="AB142" s="43"/>
      <c r="AC142" s="27">
        <v>0.87</v>
      </c>
      <c r="AD142" s="43"/>
      <c r="AE142" s="27">
        <v>0.64</v>
      </c>
      <c r="AF142" s="43"/>
      <c r="AG142" s="27">
        <v>1.23</v>
      </c>
      <c r="AH142" s="43"/>
      <c r="AI142" s="27">
        <v>0.86</v>
      </c>
      <c r="AJ142" s="43" t="s">
        <v>34</v>
      </c>
      <c r="AK142" s="27">
        <v>10.3</v>
      </c>
      <c r="AL142" s="16"/>
      <c r="AM142" s="37">
        <f t="shared" si="8"/>
        <v>10.3</v>
      </c>
      <c r="AN142" s="36">
        <f t="shared" si="9"/>
        <v>12</v>
      </c>
      <c r="AO142" s="27">
        <v>1996</v>
      </c>
      <c r="AP142" s="37">
        <f t="shared" si="12"/>
        <v>10.3</v>
      </c>
      <c r="AQ142" s="37">
        <v>11.368473652643303</v>
      </c>
      <c r="AR142" s="36"/>
      <c r="AS142" s="56">
        <v>57.779000000000003</v>
      </c>
      <c r="AT142" s="56">
        <v>20.413</v>
      </c>
    </row>
    <row r="143" spans="1:46" x14ac:dyDescent="0.25">
      <c r="H143" s="13"/>
      <c r="I143" s="58"/>
      <c r="K143" s="13"/>
      <c r="L143" s="27">
        <v>1997</v>
      </c>
      <c r="M143" s="27">
        <v>2</v>
      </c>
      <c r="N143" s="43"/>
      <c r="O143" s="27">
        <v>1.59</v>
      </c>
      <c r="P143" s="43"/>
      <c r="Q143" s="27">
        <v>0.11</v>
      </c>
      <c r="R143" s="43"/>
      <c r="S143" s="27">
        <v>0.09</v>
      </c>
      <c r="T143" s="43" t="s">
        <v>34</v>
      </c>
      <c r="U143" s="27">
        <v>0.16</v>
      </c>
      <c r="V143" s="43"/>
      <c r="W143" s="27">
        <v>1.83</v>
      </c>
      <c r="X143" s="43"/>
      <c r="Y143" s="27">
        <v>0.48</v>
      </c>
      <c r="Z143" s="43"/>
      <c r="AA143" s="27">
        <v>0.68</v>
      </c>
      <c r="AB143" s="43"/>
      <c r="AC143" s="27">
        <v>1.94</v>
      </c>
      <c r="AD143" s="43"/>
      <c r="AE143" s="27">
        <v>1.1000000000000001</v>
      </c>
      <c r="AF143" s="43"/>
      <c r="AG143" s="27">
        <v>1.17</v>
      </c>
      <c r="AH143" s="43"/>
      <c r="AI143" s="27">
        <v>0.28999999999999998</v>
      </c>
      <c r="AJ143" s="43"/>
      <c r="AK143" s="27">
        <v>11.44</v>
      </c>
      <c r="AL143" s="16"/>
      <c r="AM143" s="37">
        <f t="shared" si="8"/>
        <v>11.439999999999998</v>
      </c>
      <c r="AN143" s="36">
        <f t="shared" si="9"/>
        <v>12</v>
      </c>
      <c r="AO143" s="27">
        <v>1997</v>
      </c>
      <c r="AP143" s="37">
        <f t="shared" si="12"/>
        <v>11.439999999999998</v>
      </c>
      <c r="AQ143" s="37">
        <v>11.368473652643303</v>
      </c>
      <c r="AR143" s="36"/>
      <c r="AS143" s="56">
        <v>55.14</v>
      </c>
      <c r="AT143" s="56">
        <v>19.75</v>
      </c>
    </row>
    <row r="144" spans="1:46" x14ac:dyDescent="0.25">
      <c r="H144" s="13"/>
      <c r="I144" s="58"/>
      <c r="K144" s="13"/>
      <c r="L144" s="27">
        <v>1998</v>
      </c>
      <c r="M144" s="27">
        <v>0</v>
      </c>
      <c r="N144" s="43"/>
      <c r="O144" s="27">
        <v>1.1499999999999999</v>
      </c>
      <c r="P144" s="43"/>
      <c r="Q144" s="27">
        <v>2.2200000000000002</v>
      </c>
      <c r="R144" s="43"/>
      <c r="S144" s="27">
        <v>1.66</v>
      </c>
      <c r="T144" s="43"/>
      <c r="U144" s="27">
        <v>1.95</v>
      </c>
      <c r="V144" s="43"/>
      <c r="W144" s="27">
        <v>1.65</v>
      </c>
      <c r="X144" s="43"/>
      <c r="Y144" s="27">
        <v>0</v>
      </c>
      <c r="Z144" s="43"/>
      <c r="AA144" s="27">
        <v>0.1</v>
      </c>
      <c r="AB144" s="43"/>
      <c r="AC144" s="27">
        <v>0.74</v>
      </c>
      <c r="AD144" s="43"/>
      <c r="AE144" s="27">
        <v>1.81</v>
      </c>
      <c r="AF144" s="43"/>
      <c r="AG144" s="27">
        <v>0.77</v>
      </c>
      <c r="AH144" s="43"/>
      <c r="AI144" s="27">
        <v>0.06</v>
      </c>
      <c r="AJ144" s="43"/>
      <c r="AK144" s="27">
        <v>12.11</v>
      </c>
      <c r="AL144" s="16"/>
      <c r="AM144" s="37">
        <f t="shared" si="8"/>
        <v>12.110000000000001</v>
      </c>
      <c r="AN144" s="36">
        <f t="shared" si="9"/>
        <v>12</v>
      </c>
      <c r="AO144" s="27">
        <v>1998</v>
      </c>
      <c r="AP144" s="37">
        <f t="shared" si="12"/>
        <v>12.110000000000001</v>
      </c>
      <c r="AQ144" s="37">
        <v>11.368473652643303</v>
      </c>
      <c r="AR144" s="36"/>
      <c r="AS144" s="56">
        <v>60.984999999999999</v>
      </c>
      <c r="AT144" s="56">
        <v>18.916</v>
      </c>
    </row>
    <row r="145" spans="8:46" x14ac:dyDescent="0.25">
      <c r="H145" s="13"/>
      <c r="I145" s="58"/>
      <c r="K145" s="13"/>
      <c r="L145" s="27">
        <v>1999</v>
      </c>
      <c r="M145" s="27">
        <v>1.34</v>
      </c>
      <c r="N145" s="43"/>
      <c r="O145" s="27">
        <v>0.03</v>
      </c>
      <c r="P145" s="43"/>
      <c r="Q145" s="27">
        <v>0</v>
      </c>
      <c r="R145" s="43"/>
      <c r="S145" s="27">
        <v>3.01</v>
      </c>
      <c r="T145" s="43"/>
      <c r="U145" s="27">
        <v>0</v>
      </c>
      <c r="V145" s="43"/>
      <c r="W145" s="27">
        <v>1.7</v>
      </c>
      <c r="X145" s="43"/>
      <c r="Y145" s="27">
        <v>0</v>
      </c>
      <c r="Z145" s="43"/>
      <c r="AA145" s="27">
        <v>0.48</v>
      </c>
      <c r="AB145" s="43"/>
      <c r="AC145" s="27">
        <v>0.71</v>
      </c>
      <c r="AD145" s="43" t="s">
        <v>34</v>
      </c>
      <c r="AE145" s="27">
        <v>0.04</v>
      </c>
      <c r="AF145" s="43"/>
      <c r="AG145" s="27">
        <v>0.28999999999999998</v>
      </c>
      <c r="AH145" s="43"/>
      <c r="AI145" s="27">
        <v>0</v>
      </c>
      <c r="AJ145" s="43"/>
      <c r="AK145" s="27">
        <v>7.6</v>
      </c>
      <c r="AL145" s="16"/>
      <c r="AM145" s="37">
        <f t="shared" si="8"/>
        <v>7.6000000000000005</v>
      </c>
      <c r="AN145" s="36">
        <f t="shared" si="9"/>
        <v>12</v>
      </c>
      <c r="AO145" s="27">
        <v>1999</v>
      </c>
      <c r="AP145" s="37">
        <f t="shared" si="12"/>
        <v>7.6000000000000005</v>
      </c>
      <c r="AQ145" s="37">
        <v>11.368473652643303</v>
      </c>
      <c r="AR145" s="36"/>
      <c r="AS145" s="56">
        <v>68.882999999999996</v>
      </c>
      <c r="AT145" s="56">
        <v>23.588000000000001</v>
      </c>
    </row>
    <row r="146" spans="8:46" x14ac:dyDescent="0.25">
      <c r="H146" s="13"/>
      <c r="I146" s="58"/>
      <c r="K146" s="13"/>
      <c r="L146" s="27">
        <v>2000</v>
      </c>
      <c r="M146" s="27">
        <v>0.1</v>
      </c>
      <c r="N146" s="43" t="s">
        <v>34</v>
      </c>
      <c r="O146" s="27">
        <v>2.31</v>
      </c>
      <c r="P146" s="43"/>
      <c r="Q146" s="27">
        <v>0.76</v>
      </c>
      <c r="R146" s="43"/>
      <c r="S146" s="27">
        <v>0.15</v>
      </c>
      <c r="T146" s="43"/>
      <c r="U146" s="27">
        <v>1.19</v>
      </c>
      <c r="V146" s="43" t="s">
        <v>34</v>
      </c>
      <c r="W146" s="27">
        <v>0.38</v>
      </c>
      <c r="X146" s="43"/>
      <c r="Y146" s="27">
        <v>0.03</v>
      </c>
      <c r="Z146" s="43"/>
      <c r="AA146" s="27">
        <v>1.32</v>
      </c>
      <c r="AB146" s="43" t="s">
        <v>34</v>
      </c>
      <c r="AC146" s="27">
        <v>0.6</v>
      </c>
      <c r="AD146" s="43"/>
      <c r="AE146" s="27">
        <v>1.63</v>
      </c>
      <c r="AF146" s="43" t="s">
        <v>34</v>
      </c>
      <c r="AG146" s="27">
        <v>0.44</v>
      </c>
      <c r="AH146" s="43"/>
      <c r="AI146" s="27">
        <v>0.05</v>
      </c>
      <c r="AJ146" s="43"/>
      <c r="AK146" s="27">
        <v>8.9600000000000009</v>
      </c>
      <c r="AL146" s="16"/>
      <c r="AM146" s="37">
        <f t="shared" si="8"/>
        <v>8.9599999999999991</v>
      </c>
      <c r="AN146" s="36">
        <f t="shared" si="9"/>
        <v>12</v>
      </c>
      <c r="AO146" s="27">
        <v>2000</v>
      </c>
      <c r="AP146" s="37">
        <f t="shared" si="12"/>
        <v>8.9599999999999991</v>
      </c>
      <c r="AQ146" s="37">
        <v>11.368473652643303</v>
      </c>
      <c r="AR146" s="36"/>
      <c r="AS146" s="56">
        <v>70.600999999999999</v>
      </c>
      <c r="AT146" s="56">
        <v>22.524999999999999</v>
      </c>
    </row>
    <row r="147" spans="8:46" x14ac:dyDescent="0.25">
      <c r="H147" s="13"/>
      <c r="I147" s="58"/>
      <c r="K147" s="13"/>
      <c r="L147" s="27">
        <v>2001</v>
      </c>
      <c r="M147" s="27">
        <v>1.08</v>
      </c>
      <c r="N147" s="43"/>
      <c r="O147" s="27">
        <v>1.55</v>
      </c>
      <c r="P147" s="43"/>
      <c r="Q147" s="27">
        <v>2.36</v>
      </c>
      <c r="R147" s="43" t="s">
        <v>34</v>
      </c>
      <c r="S147" s="27">
        <v>1.95</v>
      </c>
      <c r="T147" s="43"/>
      <c r="U147" s="27">
        <v>0</v>
      </c>
      <c r="V147" s="43"/>
      <c r="W147" s="27">
        <v>0</v>
      </c>
      <c r="X147" s="43"/>
      <c r="Y147" s="27">
        <v>0.82</v>
      </c>
      <c r="Z147" s="43"/>
      <c r="AA147" s="27">
        <v>0.56999999999999995</v>
      </c>
      <c r="AB147" s="43"/>
      <c r="AC147" s="27">
        <v>0.71</v>
      </c>
      <c r="AD147" s="43"/>
      <c r="AE147" s="27">
        <v>0.39</v>
      </c>
      <c r="AF147" s="43"/>
      <c r="AG147" s="27">
        <v>0.86</v>
      </c>
      <c r="AH147" s="43"/>
      <c r="AI147" s="27">
        <v>0.56999999999999995</v>
      </c>
      <c r="AJ147" s="43"/>
      <c r="AK147" s="27">
        <v>10.86</v>
      </c>
      <c r="AL147" s="16"/>
      <c r="AM147" s="37">
        <f t="shared" si="8"/>
        <v>10.86</v>
      </c>
      <c r="AN147" s="36">
        <f t="shared" si="9"/>
        <v>12</v>
      </c>
      <c r="AO147" s="27">
        <v>2001</v>
      </c>
      <c r="AP147" s="37">
        <f t="shared" si="12"/>
        <v>10.86</v>
      </c>
      <c r="AQ147" s="37">
        <v>11.368473652643303</v>
      </c>
      <c r="AR147" s="36"/>
      <c r="AS147" s="56"/>
      <c r="AT147" s="56"/>
    </row>
    <row r="148" spans="8:46" x14ac:dyDescent="0.25">
      <c r="K148" s="13"/>
      <c r="L148" s="27">
        <v>2002</v>
      </c>
      <c r="M148" s="27">
        <v>0.84</v>
      </c>
      <c r="N148" s="43"/>
      <c r="O148" s="27">
        <v>1.88</v>
      </c>
      <c r="P148" s="43"/>
      <c r="Q148" s="27">
        <v>0.23</v>
      </c>
      <c r="R148" s="43"/>
      <c r="S148" s="27">
        <v>2.1800000000000002</v>
      </c>
      <c r="T148" s="43" t="s">
        <v>35</v>
      </c>
      <c r="U148" s="27">
        <v>0.32</v>
      </c>
      <c r="V148" s="43"/>
      <c r="W148" s="27">
        <v>0</v>
      </c>
      <c r="X148" s="43"/>
      <c r="Y148" s="27">
        <v>0.84</v>
      </c>
      <c r="Z148" s="43" t="s">
        <v>34</v>
      </c>
      <c r="AA148" s="27">
        <v>0.1</v>
      </c>
      <c r="AB148" s="43"/>
      <c r="AC148" s="27">
        <v>0.21</v>
      </c>
      <c r="AD148" s="43"/>
      <c r="AE148" s="27">
        <v>0.3</v>
      </c>
      <c r="AF148" s="43"/>
      <c r="AG148" s="27">
        <v>0.77</v>
      </c>
      <c r="AH148" s="43"/>
      <c r="AI148" s="27">
        <v>0.6</v>
      </c>
      <c r="AJ148" s="43"/>
      <c r="AK148" s="27">
        <v>8.27</v>
      </c>
      <c r="AL148" s="16"/>
      <c r="AM148" s="37">
        <f t="shared" si="8"/>
        <v>8.27</v>
      </c>
      <c r="AN148" s="36">
        <f t="shared" si="9"/>
        <v>12</v>
      </c>
      <c r="AO148" s="27">
        <v>2002</v>
      </c>
      <c r="AP148" s="37">
        <f t="shared" si="12"/>
        <v>8.27</v>
      </c>
      <c r="AQ148" s="37">
        <v>11.368473652643303</v>
      </c>
      <c r="AR148" s="36"/>
      <c r="AS148" s="56">
        <v>60.9</v>
      </c>
      <c r="AT148" s="56">
        <v>21.85</v>
      </c>
    </row>
    <row r="149" spans="8:46" x14ac:dyDescent="0.25">
      <c r="K149" s="13"/>
      <c r="L149" s="27">
        <v>2003</v>
      </c>
      <c r="M149" s="27">
        <v>0.34</v>
      </c>
      <c r="N149" s="43" t="s">
        <v>34</v>
      </c>
      <c r="O149" s="27">
        <v>0.97</v>
      </c>
      <c r="P149" s="43"/>
      <c r="Q149" s="27">
        <v>0.82</v>
      </c>
      <c r="R149" s="43"/>
      <c r="S149" s="27">
        <v>2.68</v>
      </c>
      <c r="T149" s="43"/>
      <c r="U149" s="27">
        <v>1.31</v>
      </c>
      <c r="V149" s="43"/>
      <c r="W149" s="27">
        <v>0</v>
      </c>
      <c r="X149" s="43"/>
      <c r="Y149" s="27">
        <v>0</v>
      </c>
      <c r="Z149" s="43" t="s">
        <v>34</v>
      </c>
      <c r="AA149" s="27">
        <v>2.96</v>
      </c>
      <c r="AB149" s="43"/>
      <c r="AC149" s="27">
        <v>0.5</v>
      </c>
      <c r="AD149" s="43"/>
      <c r="AE149" s="27">
        <v>0</v>
      </c>
      <c r="AF149" s="43"/>
      <c r="AG149" s="27">
        <v>0.59</v>
      </c>
      <c r="AH149" s="43"/>
      <c r="AI149" s="27">
        <v>1.95</v>
      </c>
      <c r="AJ149" s="43"/>
      <c r="AK149" s="27">
        <v>12.12</v>
      </c>
      <c r="AL149" s="16"/>
      <c r="AM149" s="37">
        <f t="shared" si="8"/>
        <v>12.120000000000001</v>
      </c>
      <c r="AN149" s="36">
        <f t="shared" si="9"/>
        <v>12</v>
      </c>
      <c r="AO149" s="27">
        <v>2003</v>
      </c>
      <c r="AP149" s="37">
        <f t="shared" si="12"/>
        <v>12.12</v>
      </c>
      <c r="AQ149" s="37">
        <v>11.368473652643303</v>
      </c>
      <c r="AR149" s="36"/>
      <c r="AS149" s="56">
        <v>60.9</v>
      </c>
      <c r="AT149" s="56">
        <v>21.85</v>
      </c>
    </row>
    <row r="150" spans="8:46" x14ac:dyDescent="0.25">
      <c r="K150" s="13"/>
      <c r="L150" s="27">
        <v>2004</v>
      </c>
      <c r="M150" s="27">
        <v>0.13</v>
      </c>
      <c r="N150" s="43" t="s">
        <v>34</v>
      </c>
      <c r="O150" s="27">
        <v>1.82</v>
      </c>
      <c r="P150" s="43" t="s">
        <v>34</v>
      </c>
      <c r="Q150" s="27">
        <v>0.26</v>
      </c>
      <c r="R150" s="43"/>
      <c r="S150" s="27">
        <v>1.82</v>
      </c>
      <c r="T150" s="43"/>
      <c r="U150" s="27">
        <v>0.28999999999999998</v>
      </c>
      <c r="V150" s="43"/>
      <c r="W150" s="27">
        <v>0.02</v>
      </c>
      <c r="X150" s="43"/>
      <c r="Y150" s="27">
        <v>1.33</v>
      </c>
      <c r="Z150" s="43"/>
      <c r="AA150" s="27">
        <v>0.91</v>
      </c>
      <c r="AB150" s="43"/>
      <c r="AC150" s="27">
        <v>1.02</v>
      </c>
      <c r="AD150" s="43"/>
      <c r="AE150" s="27">
        <v>4.04</v>
      </c>
      <c r="AF150" s="43" t="s">
        <v>34</v>
      </c>
      <c r="AG150" s="27">
        <v>1.1000000000000001</v>
      </c>
      <c r="AH150" s="43"/>
      <c r="AI150" s="27">
        <v>0.3</v>
      </c>
      <c r="AJ150" s="43"/>
      <c r="AK150" s="27">
        <v>13.04</v>
      </c>
      <c r="AL150" s="16"/>
      <c r="AM150" s="37">
        <f t="shared" si="8"/>
        <v>13.040000000000001</v>
      </c>
      <c r="AN150" s="36">
        <f t="shared" si="9"/>
        <v>12</v>
      </c>
      <c r="AO150" s="27">
        <v>2004</v>
      </c>
      <c r="AP150" s="37">
        <f t="shared" si="12"/>
        <v>13.040000000000001</v>
      </c>
      <c r="AQ150" s="37">
        <v>11.368473652643303</v>
      </c>
      <c r="AR150" s="36"/>
      <c r="AS150" s="56">
        <v>65.686999999999998</v>
      </c>
      <c r="AT150" s="56">
        <v>23.126000000000001</v>
      </c>
    </row>
    <row r="151" spans="8:46" x14ac:dyDescent="0.25">
      <c r="K151" s="13"/>
      <c r="L151" s="27">
        <v>2005</v>
      </c>
      <c r="M151" s="27">
        <v>2.92</v>
      </c>
      <c r="N151" s="43" t="s">
        <v>34</v>
      </c>
      <c r="O151" s="27">
        <v>1.21</v>
      </c>
      <c r="P151" s="43"/>
      <c r="Q151" s="27">
        <v>1.41</v>
      </c>
      <c r="R151" s="43" t="s">
        <v>34</v>
      </c>
      <c r="S151" s="27">
        <v>2.48</v>
      </c>
      <c r="T151" s="43"/>
      <c r="U151" s="27">
        <v>3.55</v>
      </c>
      <c r="V151" s="43"/>
      <c r="W151" s="27">
        <v>0.1</v>
      </c>
      <c r="X151" s="43"/>
      <c r="Y151" s="27">
        <v>0.54</v>
      </c>
      <c r="Z151" s="43"/>
      <c r="AA151" s="27">
        <v>0.08</v>
      </c>
      <c r="AB151" s="43"/>
      <c r="AC151" s="27">
        <v>0</v>
      </c>
      <c r="AD151" s="43" t="s">
        <v>25</v>
      </c>
      <c r="AE151" s="27">
        <v>0.28000000000000003</v>
      </c>
      <c r="AF151" s="43"/>
      <c r="AG151" s="27">
        <v>0</v>
      </c>
      <c r="AH151" s="43" t="s">
        <v>36</v>
      </c>
      <c r="AI151" s="27">
        <v>0.45</v>
      </c>
      <c r="AJ151" s="43"/>
      <c r="AK151" s="27">
        <v>13.02</v>
      </c>
      <c r="AL151" s="16"/>
      <c r="AM151" s="37">
        <f t="shared" si="8"/>
        <v>13.02</v>
      </c>
      <c r="AN151" s="36">
        <f>12-1</f>
        <v>11</v>
      </c>
      <c r="AO151" s="27">
        <v>2005</v>
      </c>
      <c r="AP151" s="37">
        <f t="shared" si="12"/>
        <v>14.203636363636365</v>
      </c>
      <c r="AQ151" s="37">
        <v>11.368473652643303</v>
      </c>
      <c r="AR151" s="36"/>
      <c r="AS151" s="56">
        <v>65.686999999999998</v>
      </c>
      <c r="AT151" s="56">
        <v>23.126000000000001</v>
      </c>
    </row>
    <row r="152" spans="8:46" x14ac:dyDescent="0.25">
      <c r="K152" s="13"/>
      <c r="L152" s="27">
        <v>2006</v>
      </c>
      <c r="M152" s="27">
        <v>1.89</v>
      </c>
      <c r="N152" s="43" t="s">
        <v>34</v>
      </c>
      <c r="O152" s="27">
        <v>1.46</v>
      </c>
      <c r="P152" s="43"/>
      <c r="Q152" s="27">
        <v>0</v>
      </c>
      <c r="R152" s="43" t="s">
        <v>25</v>
      </c>
      <c r="S152" s="27">
        <v>1.51</v>
      </c>
      <c r="T152" s="43"/>
      <c r="U152" s="27">
        <v>0.49</v>
      </c>
      <c r="V152" s="43"/>
      <c r="W152" s="27">
        <v>0</v>
      </c>
      <c r="X152" s="43"/>
      <c r="Y152" s="27">
        <v>0.32</v>
      </c>
      <c r="Z152" s="43"/>
      <c r="AA152" s="27">
        <v>0</v>
      </c>
      <c r="AB152" s="43"/>
      <c r="AC152" s="27">
        <v>0</v>
      </c>
      <c r="AD152" s="43"/>
      <c r="AE152" s="27">
        <v>0.89</v>
      </c>
      <c r="AF152" s="43"/>
      <c r="AG152" s="27">
        <v>0.62</v>
      </c>
      <c r="AH152" s="43"/>
      <c r="AI152" s="27">
        <v>0.45</v>
      </c>
      <c r="AJ152" s="43"/>
      <c r="AK152" s="27">
        <v>7.63</v>
      </c>
      <c r="AL152" s="16"/>
      <c r="AM152" s="37">
        <f t="shared" si="8"/>
        <v>7.63</v>
      </c>
      <c r="AN152" s="36">
        <f>12-1</f>
        <v>11</v>
      </c>
      <c r="AO152" s="27">
        <v>2006</v>
      </c>
      <c r="AP152" s="37">
        <f t="shared" si="12"/>
        <v>8.3236363636363642</v>
      </c>
      <c r="AQ152" s="37">
        <v>11.368473652643303</v>
      </c>
      <c r="AR152" s="36"/>
      <c r="AS152" s="56">
        <v>96.609800000000007</v>
      </c>
      <c r="AT152" s="56">
        <v>24.1524</v>
      </c>
    </row>
    <row r="153" spans="8:46" x14ac:dyDescent="0.25">
      <c r="K153" s="13"/>
      <c r="L153" s="27">
        <v>2007</v>
      </c>
      <c r="M153" s="27">
        <v>0.51</v>
      </c>
      <c r="N153" s="43"/>
      <c r="O153" s="27">
        <v>0.57999999999999996</v>
      </c>
      <c r="P153" s="43"/>
      <c r="Q153" s="27">
        <v>2.35</v>
      </c>
      <c r="R153" s="43"/>
      <c r="S153" s="27">
        <v>1.52</v>
      </c>
      <c r="T153" s="43"/>
      <c r="U153" s="27">
        <v>0.61</v>
      </c>
      <c r="V153" s="43"/>
      <c r="W153" s="27">
        <v>0.53</v>
      </c>
      <c r="X153" s="43"/>
      <c r="Y153" s="27">
        <v>0.97</v>
      </c>
      <c r="Z153" s="43"/>
      <c r="AA153" s="27">
        <v>1.9</v>
      </c>
      <c r="AB153" s="43" t="s">
        <v>35</v>
      </c>
      <c r="AC153" s="27">
        <v>0.95</v>
      </c>
      <c r="AD153" s="43"/>
      <c r="AE153" s="27">
        <v>0.51</v>
      </c>
      <c r="AF153" s="43"/>
      <c r="AG153" s="27">
        <v>0.3</v>
      </c>
      <c r="AH153" s="43"/>
      <c r="AI153" s="27">
        <v>1.73</v>
      </c>
      <c r="AJ153" s="43"/>
      <c r="AK153" s="27">
        <v>12.46</v>
      </c>
      <c r="AL153" s="16"/>
      <c r="AM153" s="37">
        <f t="shared" si="8"/>
        <v>12.46</v>
      </c>
      <c r="AN153" s="36">
        <f t="shared" si="9"/>
        <v>12</v>
      </c>
      <c r="AO153" s="27">
        <v>2007</v>
      </c>
      <c r="AP153" s="37">
        <f t="shared" si="12"/>
        <v>12.46</v>
      </c>
      <c r="AQ153" s="37">
        <v>11.368473652643303</v>
      </c>
      <c r="AR153" s="36"/>
      <c r="AS153" s="56">
        <v>95.738</v>
      </c>
      <c r="AT153" s="56">
        <v>24.010999999999999</v>
      </c>
    </row>
    <row r="154" spans="8:46" x14ac:dyDescent="0.25">
      <c r="K154" s="13"/>
      <c r="L154" s="27">
        <v>2008</v>
      </c>
      <c r="M154" s="27">
        <v>1.27</v>
      </c>
      <c r="N154" s="43"/>
      <c r="O154" s="27">
        <v>1</v>
      </c>
      <c r="P154" s="43"/>
      <c r="Q154" s="27">
        <v>0.18</v>
      </c>
      <c r="R154" s="43"/>
      <c r="S154" s="27">
        <v>0.18</v>
      </c>
      <c r="T154" s="43"/>
      <c r="U154" s="27">
        <v>0.12</v>
      </c>
      <c r="V154" s="43"/>
      <c r="W154" s="27">
        <v>0.17</v>
      </c>
      <c r="X154" s="43"/>
      <c r="Y154" s="27">
        <v>0.23</v>
      </c>
      <c r="Z154" s="43"/>
      <c r="AA154" s="27">
        <v>7.0000000000000007E-2</v>
      </c>
      <c r="AB154" s="43" t="s">
        <v>34</v>
      </c>
      <c r="AC154" s="27">
        <v>0.53</v>
      </c>
      <c r="AD154" s="43"/>
      <c r="AE154" s="27">
        <v>0.35</v>
      </c>
      <c r="AF154" s="43"/>
      <c r="AG154" s="27">
        <v>0.57999999999999996</v>
      </c>
      <c r="AH154" s="43"/>
      <c r="AI154" s="27">
        <v>0.96</v>
      </c>
      <c r="AJ154" s="43"/>
      <c r="AK154" s="27">
        <v>5.64</v>
      </c>
      <c r="AL154" s="16"/>
      <c r="AM154" s="37">
        <f t="shared" si="8"/>
        <v>5.64</v>
      </c>
      <c r="AN154" s="36">
        <f t="shared" si="9"/>
        <v>12</v>
      </c>
      <c r="AO154" s="27">
        <v>2008</v>
      </c>
      <c r="AP154" s="37">
        <f t="shared" si="12"/>
        <v>5.64</v>
      </c>
      <c r="AQ154" s="37">
        <v>11.368473652643303</v>
      </c>
      <c r="AR154" s="36"/>
      <c r="AS154" s="56">
        <v>96.602999999999994</v>
      </c>
      <c r="AT154" s="56">
        <v>24.22</v>
      </c>
    </row>
    <row r="155" spans="8:46" x14ac:dyDescent="0.25">
      <c r="K155" s="13"/>
      <c r="L155" s="27">
        <v>2009</v>
      </c>
      <c r="M155" s="27">
        <v>1.1499999999999999</v>
      </c>
      <c r="N155" s="43"/>
      <c r="O155" s="27">
        <v>1.22</v>
      </c>
      <c r="P155" s="43"/>
      <c r="Q155" s="27">
        <v>0.71</v>
      </c>
      <c r="R155" s="43"/>
      <c r="S155" s="27">
        <v>3.45</v>
      </c>
      <c r="T155" s="43"/>
      <c r="U155" s="27">
        <v>0.25</v>
      </c>
      <c r="V155" s="43"/>
      <c r="W155" s="27">
        <v>1.51</v>
      </c>
      <c r="X155" s="43"/>
      <c r="Y155" s="27">
        <v>0.26</v>
      </c>
      <c r="Z155" s="43"/>
      <c r="AA155" s="27">
        <v>0.44</v>
      </c>
      <c r="AB155" s="43"/>
      <c r="AC155" s="27">
        <v>0.26</v>
      </c>
      <c r="AD155" s="43"/>
      <c r="AE155" s="27">
        <v>0.8</v>
      </c>
      <c r="AF155" s="43"/>
      <c r="AG155" s="27">
        <v>0.1</v>
      </c>
      <c r="AH155" s="43"/>
      <c r="AI155" s="27">
        <v>1.63</v>
      </c>
      <c r="AJ155" s="43"/>
      <c r="AK155" s="27">
        <v>11.78</v>
      </c>
      <c r="AL155" s="16"/>
      <c r="AM155" s="37">
        <f t="shared" si="8"/>
        <v>11.780000000000001</v>
      </c>
      <c r="AN155" s="36">
        <f t="shared" si="9"/>
        <v>12</v>
      </c>
      <c r="AO155" s="27">
        <v>2009</v>
      </c>
      <c r="AP155" s="37">
        <f t="shared" si="12"/>
        <v>11.780000000000001</v>
      </c>
      <c r="AQ155" s="37">
        <v>11.368473652643303</v>
      </c>
      <c r="AR155" s="36"/>
      <c r="AS155" s="56">
        <v>97.539000000000001</v>
      </c>
      <c r="AT155" s="56">
        <v>24.434999999999999</v>
      </c>
    </row>
    <row r="156" spans="8:46" x14ac:dyDescent="0.25">
      <c r="K156" s="13"/>
      <c r="L156" s="27">
        <v>2010</v>
      </c>
      <c r="M156" s="27">
        <v>0.45</v>
      </c>
      <c r="N156" s="43"/>
      <c r="O156" s="27">
        <v>0.93</v>
      </c>
      <c r="P156" s="43"/>
      <c r="Q156" s="27">
        <v>2.2999999999999998</v>
      </c>
      <c r="R156" s="43"/>
      <c r="S156" s="27">
        <v>1.59</v>
      </c>
      <c r="T156" s="43"/>
      <c r="U156" s="27">
        <v>1.08</v>
      </c>
      <c r="V156" s="43"/>
      <c r="W156" s="27">
        <v>0.04</v>
      </c>
      <c r="X156" s="43"/>
      <c r="Y156" s="27">
        <v>0.99</v>
      </c>
      <c r="Z156" s="43"/>
      <c r="AA156" s="27">
        <v>0.02</v>
      </c>
      <c r="AB156" s="43" t="s">
        <v>34</v>
      </c>
      <c r="AC156" s="27">
        <v>0.65</v>
      </c>
      <c r="AD156" s="43"/>
      <c r="AE156" s="27">
        <v>1.94</v>
      </c>
      <c r="AF156" s="43"/>
      <c r="AG156" s="27">
        <v>2.12</v>
      </c>
      <c r="AH156" s="43"/>
      <c r="AI156" s="27">
        <v>0.95</v>
      </c>
      <c r="AJ156" s="43"/>
      <c r="AK156" s="27">
        <v>13.06</v>
      </c>
      <c r="AL156" s="16"/>
      <c r="AM156" s="37">
        <f t="shared" si="8"/>
        <v>13.059999999999999</v>
      </c>
      <c r="AN156" s="36">
        <f t="shared" si="9"/>
        <v>12</v>
      </c>
      <c r="AO156" s="27">
        <v>2010</v>
      </c>
      <c r="AP156" s="37">
        <f t="shared" si="12"/>
        <v>13.059999999999997</v>
      </c>
      <c r="AQ156" s="37">
        <v>11.368473652643303</v>
      </c>
      <c r="AR156" s="36"/>
      <c r="AS156" s="56">
        <v>97.536000000000001</v>
      </c>
      <c r="AT156" s="56">
        <v>24.608000000000001</v>
      </c>
    </row>
    <row r="157" spans="8:46" x14ac:dyDescent="0.25">
      <c r="K157" s="13"/>
      <c r="L157" s="27">
        <v>2011</v>
      </c>
      <c r="M157" s="27">
        <v>0.02</v>
      </c>
      <c r="N157" s="43"/>
      <c r="O157" s="27">
        <v>1.74</v>
      </c>
      <c r="P157" s="43"/>
      <c r="Q157" s="27">
        <v>1.03</v>
      </c>
      <c r="R157" s="43"/>
      <c r="S157" s="27">
        <v>1.86</v>
      </c>
      <c r="T157" s="43"/>
      <c r="U157" s="27">
        <v>2.39</v>
      </c>
      <c r="V157" s="43"/>
      <c r="W157" s="27">
        <v>0.6</v>
      </c>
      <c r="X157" s="43"/>
      <c r="Y157" s="27">
        <v>0.46</v>
      </c>
      <c r="Z157" s="43"/>
      <c r="AA157" s="27">
        <v>0.97</v>
      </c>
      <c r="AB157" s="43"/>
      <c r="AC157" s="27">
        <v>0.57999999999999996</v>
      </c>
      <c r="AD157" s="43"/>
      <c r="AE157" s="27">
        <v>1.1499999999999999</v>
      </c>
      <c r="AF157" s="43"/>
      <c r="AG157" s="27">
        <v>0.34</v>
      </c>
      <c r="AH157" s="43"/>
      <c r="AI157" s="27">
        <v>0.06</v>
      </c>
      <c r="AJ157" s="43"/>
      <c r="AK157" s="27">
        <v>11.2</v>
      </c>
      <c r="AL157" s="16"/>
      <c r="AM157" s="37">
        <f t="shared" si="8"/>
        <v>11.200000000000003</v>
      </c>
      <c r="AN157" s="36">
        <f t="shared" si="9"/>
        <v>12</v>
      </c>
      <c r="AO157" s="27">
        <v>2011</v>
      </c>
      <c r="AP157" s="37">
        <f t="shared" si="12"/>
        <v>11.200000000000003</v>
      </c>
      <c r="AQ157" s="37">
        <v>11.368473652643303</v>
      </c>
      <c r="AR157" s="36"/>
      <c r="AS157" s="56">
        <v>96.790999999999997</v>
      </c>
      <c r="AT157" s="56">
        <v>24.356999999999999</v>
      </c>
    </row>
    <row r="158" spans="8:46" x14ac:dyDescent="0.25">
      <c r="K158" s="13"/>
      <c r="L158" s="27">
        <v>2012</v>
      </c>
      <c r="M158" s="27">
        <v>0.62</v>
      </c>
      <c r="N158" s="43"/>
      <c r="O158" s="27">
        <v>1.34</v>
      </c>
      <c r="P158" s="43"/>
      <c r="Q158" s="27">
        <v>1.99</v>
      </c>
      <c r="R158" s="43"/>
      <c r="S158" s="27">
        <v>0.95</v>
      </c>
      <c r="T158" s="43"/>
      <c r="U158" s="27">
        <v>0</v>
      </c>
      <c r="V158" s="43"/>
      <c r="W158" s="27">
        <v>0.17</v>
      </c>
      <c r="X158" s="43"/>
      <c r="Y158" s="27">
        <v>0.4</v>
      </c>
      <c r="Z158" s="43"/>
      <c r="AA158" s="27">
        <v>1.26</v>
      </c>
      <c r="AB158" s="43"/>
      <c r="AC158" s="27">
        <v>1.55</v>
      </c>
      <c r="AD158" s="43"/>
      <c r="AE158" s="27">
        <v>0.39</v>
      </c>
      <c r="AF158" s="43"/>
      <c r="AG158" s="27">
        <v>0.8</v>
      </c>
      <c r="AH158" s="43"/>
      <c r="AI158" s="27">
        <v>1.8</v>
      </c>
      <c r="AJ158" s="43"/>
      <c r="AK158" s="27">
        <v>11.27</v>
      </c>
      <c r="AL158" s="16"/>
      <c r="AM158" s="37">
        <f t="shared" si="8"/>
        <v>11.270000000000003</v>
      </c>
      <c r="AN158" s="36">
        <f t="shared" si="9"/>
        <v>12</v>
      </c>
      <c r="AO158" s="27">
        <v>2012</v>
      </c>
      <c r="AP158" s="37">
        <f t="shared" si="12"/>
        <v>11.270000000000003</v>
      </c>
      <c r="AQ158" s="37">
        <v>11.368473652643303</v>
      </c>
      <c r="AR158" s="36"/>
      <c r="AS158" s="56">
        <v>65.686999999999998</v>
      </c>
      <c r="AT158" s="56">
        <v>25.234000000000002</v>
      </c>
    </row>
    <row r="159" spans="8:46" x14ac:dyDescent="0.25">
      <c r="J159" s="58"/>
      <c r="K159" s="13"/>
      <c r="L159" s="15"/>
      <c r="M159" s="15"/>
      <c r="N159" s="47"/>
      <c r="O159" s="15"/>
      <c r="P159" s="47"/>
      <c r="Q159" s="15"/>
      <c r="R159" s="47"/>
      <c r="S159" s="15"/>
      <c r="T159" s="47"/>
      <c r="U159" s="15"/>
      <c r="V159" s="47"/>
      <c r="W159" s="15"/>
      <c r="X159" s="47"/>
      <c r="Y159" s="15"/>
      <c r="Z159" s="47"/>
      <c r="AA159" s="15"/>
      <c r="AB159" s="47"/>
      <c r="AC159" s="15"/>
      <c r="AD159" s="47"/>
      <c r="AE159" s="15"/>
      <c r="AF159" s="47"/>
      <c r="AG159" s="15"/>
      <c r="AH159" s="47"/>
      <c r="AI159" s="15"/>
      <c r="AJ159" s="47"/>
      <c r="AK159" s="15"/>
      <c r="AL159" s="16"/>
      <c r="AM159" s="13"/>
      <c r="AN159" s="13"/>
      <c r="AO159" s="13"/>
      <c r="AP159" s="13"/>
      <c r="AQ159" s="13"/>
      <c r="AR159" s="13"/>
    </row>
    <row r="160" spans="8:46" x14ac:dyDescent="0.25">
      <c r="J160" s="58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</row>
    <row r="161" spans="10:44" x14ac:dyDescent="0.25">
      <c r="J161" s="58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</row>
    <row r="162" spans="10:44" x14ac:dyDescent="0.25">
      <c r="J162" s="58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</row>
    <row r="163" spans="10:44" x14ac:dyDescent="0.25">
      <c r="J163" s="58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</row>
    <row r="164" spans="10:44" x14ac:dyDescent="0.25">
      <c r="J164" s="58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</row>
    <row r="165" spans="10:44" x14ac:dyDescent="0.25">
      <c r="J165" s="58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</row>
    <row r="166" spans="10:44" x14ac:dyDescent="0.25">
      <c r="J166" s="58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</row>
    <row r="167" spans="10:44" x14ac:dyDescent="0.25"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</row>
    <row r="168" spans="10:44" x14ac:dyDescent="0.25">
      <c r="K168" s="13"/>
      <c r="L168" s="13"/>
      <c r="M168" s="13"/>
      <c r="N168" s="48"/>
      <c r="O168" s="13"/>
      <c r="P168" s="48"/>
      <c r="Q168" s="13"/>
      <c r="R168" s="48"/>
      <c r="S168" s="13"/>
      <c r="T168" s="48"/>
      <c r="U168" s="13"/>
      <c r="V168" s="48"/>
      <c r="W168" s="13"/>
      <c r="X168" s="48"/>
      <c r="Y168" s="13"/>
      <c r="Z168" s="48"/>
      <c r="AA168" s="13"/>
      <c r="AB168" s="48"/>
      <c r="AC168" s="13"/>
      <c r="AD168" s="48"/>
      <c r="AE168" s="13"/>
      <c r="AF168" s="48"/>
      <c r="AG168" s="13"/>
      <c r="AH168" s="48"/>
      <c r="AI168" s="13"/>
      <c r="AJ168" s="48"/>
      <c r="AK168" s="13"/>
      <c r="AL168" s="13"/>
      <c r="AM168" s="13"/>
      <c r="AN168" s="13"/>
      <c r="AO168" s="13"/>
      <c r="AP168" s="13"/>
      <c r="AQ168" s="13"/>
    </row>
    <row r="169" spans="10:44" x14ac:dyDescent="0.25">
      <c r="K169" s="13"/>
      <c r="L169" s="13"/>
      <c r="M169" s="13"/>
      <c r="N169" s="48"/>
      <c r="O169" s="13"/>
      <c r="P169" s="48"/>
      <c r="Q169" s="13"/>
      <c r="R169" s="48"/>
      <c r="S169" s="13"/>
      <c r="T169" s="48"/>
      <c r="U169" s="13"/>
      <c r="V169" s="48"/>
      <c r="W169" s="13"/>
      <c r="X169" s="48"/>
      <c r="Y169" s="13"/>
      <c r="Z169" s="48"/>
      <c r="AA169" s="13"/>
      <c r="AB169" s="48"/>
      <c r="AC169" s="13"/>
      <c r="AD169" s="48"/>
      <c r="AE169" s="13"/>
      <c r="AF169" s="48"/>
      <c r="AG169" s="13"/>
      <c r="AH169" s="48"/>
      <c r="AI169" s="13"/>
      <c r="AJ169" s="48"/>
      <c r="AK169" s="13"/>
      <c r="AL169" s="13"/>
      <c r="AM169" s="13"/>
      <c r="AN169" s="13"/>
      <c r="AO169" s="13"/>
      <c r="AP169" s="13"/>
      <c r="AQ169" s="13"/>
    </row>
    <row r="170" spans="10:44" x14ac:dyDescent="0.25">
      <c r="K170" s="13"/>
      <c r="L170" s="13"/>
      <c r="M170" s="13"/>
      <c r="N170" s="48"/>
      <c r="O170" s="13"/>
      <c r="P170" s="48"/>
      <c r="Q170" s="13"/>
      <c r="R170" s="48"/>
      <c r="S170" s="13"/>
      <c r="T170" s="48"/>
      <c r="U170" s="13"/>
      <c r="V170" s="48"/>
      <c r="W170" s="13"/>
      <c r="X170" s="48"/>
      <c r="Y170" s="13"/>
      <c r="Z170" s="48"/>
      <c r="AA170" s="13"/>
      <c r="AB170" s="48"/>
      <c r="AC170" s="13"/>
      <c r="AD170" s="48"/>
      <c r="AE170" s="13"/>
      <c r="AF170" s="48"/>
      <c r="AG170" s="13"/>
      <c r="AH170" s="48"/>
      <c r="AI170" s="13"/>
      <c r="AJ170" s="48"/>
      <c r="AK170" s="13"/>
      <c r="AL170" s="13"/>
      <c r="AM170" s="13"/>
      <c r="AN170" s="13"/>
      <c r="AO170" s="13"/>
      <c r="AP170" s="13"/>
      <c r="AQ170" s="13"/>
    </row>
    <row r="171" spans="10:44" x14ac:dyDescent="0.25">
      <c r="K171" s="13"/>
      <c r="L171" s="13"/>
      <c r="M171" s="13"/>
      <c r="N171" s="48"/>
      <c r="O171" s="13"/>
      <c r="P171" s="48"/>
      <c r="Q171" s="13"/>
      <c r="R171" s="48"/>
      <c r="S171" s="13"/>
      <c r="T171" s="48"/>
      <c r="U171" s="13"/>
      <c r="V171" s="48"/>
      <c r="W171" s="13"/>
      <c r="X171" s="48"/>
      <c r="Y171" s="13"/>
      <c r="Z171" s="48"/>
      <c r="AA171" s="13"/>
      <c r="AB171" s="48"/>
      <c r="AC171" s="13"/>
      <c r="AD171" s="48"/>
      <c r="AE171" s="13"/>
      <c r="AF171" s="48"/>
      <c r="AG171" s="13"/>
      <c r="AH171" s="48"/>
      <c r="AI171" s="13"/>
      <c r="AJ171" s="48"/>
      <c r="AK171" s="13"/>
      <c r="AL171" s="13"/>
      <c r="AM171" s="13"/>
      <c r="AN171" s="13"/>
      <c r="AO171" s="13"/>
      <c r="AP171" s="13"/>
      <c r="AQ171" s="13"/>
    </row>
    <row r="172" spans="10:44" x14ac:dyDescent="0.25">
      <c r="L172" s="13"/>
      <c r="M172" s="13"/>
      <c r="N172" s="48"/>
      <c r="O172" s="13"/>
      <c r="P172" s="48"/>
      <c r="Q172" s="13"/>
      <c r="R172" s="48"/>
      <c r="S172" s="13"/>
      <c r="T172" s="48"/>
      <c r="U172" s="13"/>
      <c r="V172" s="48"/>
      <c r="W172" s="13"/>
      <c r="X172" s="48"/>
      <c r="Y172" s="13"/>
      <c r="Z172" s="48"/>
      <c r="AA172" s="13"/>
      <c r="AB172" s="48"/>
      <c r="AC172" s="13"/>
      <c r="AD172" s="48"/>
      <c r="AE172" s="13"/>
      <c r="AF172" s="48"/>
      <c r="AG172" s="13"/>
      <c r="AH172" s="48"/>
      <c r="AI172" s="13"/>
      <c r="AJ172" s="48"/>
      <c r="AK172" s="13"/>
      <c r="AL172" s="13"/>
      <c r="AM172" s="13"/>
      <c r="AN172" s="13"/>
      <c r="AO172" s="13"/>
      <c r="AP172" s="13"/>
      <c r="AQ172" s="13"/>
    </row>
  </sheetData>
  <mergeCells count="10">
    <mergeCell ref="A70:H70"/>
    <mergeCell ref="AS2:AT2"/>
    <mergeCell ref="A1:C1"/>
    <mergeCell ref="E1:H1"/>
    <mergeCell ref="L1:AK1"/>
    <mergeCell ref="AM1:AR2"/>
    <mergeCell ref="E2:E3"/>
    <mergeCell ref="F2:G2"/>
    <mergeCell ref="H2:H3"/>
    <mergeCell ref="L2:AK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3"/>
  <sheetViews>
    <sheetView workbookViewId="0">
      <selection sqref="A1:D33"/>
    </sheetView>
  </sheetViews>
  <sheetFormatPr defaultColWidth="8.85546875" defaultRowHeight="15" x14ac:dyDescent="0.25"/>
  <cols>
    <col min="1" max="1" width="14.7109375" style="4" customWidth="1"/>
    <col min="2" max="2" width="11" style="4" customWidth="1"/>
    <col min="3" max="3" width="8.28515625" style="4" customWidth="1"/>
    <col min="4" max="4" width="65.28515625" style="4" customWidth="1"/>
    <col min="5" max="6" width="8.85546875" style="4"/>
    <col min="7" max="7" width="79.28515625" style="4" customWidth="1"/>
    <col min="8" max="16384" width="8.85546875" style="4"/>
  </cols>
  <sheetData>
    <row r="1" spans="1:18" ht="57" customHeight="1" x14ac:dyDescent="0.3">
      <c r="A1" s="113" t="s">
        <v>49</v>
      </c>
      <c r="B1" s="113"/>
      <c r="C1" s="113"/>
      <c r="D1" s="113"/>
    </row>
    <row r="2" spans="1:18" ht="15.75" x14ac:dyDescent="0.25">
      <c r="A2" s="104" t="s">
        <v>50</v>
      </c>
      <c r="B2" s="104" t="s">
        <v>48</v>
      </c>
      <c r="C2" s="104"/>
      <c r="D2" s="104" t="s">
        <v>55</v>
      </c>
    </row>
    <row r="3" spans="1:18" ht="14.45" customHeight="1" x14ac:dyDescent="0.25">
      <c r="A3" s="104"/>
      <c r="B3" s="18" t="s">
        <v>51</v>
      </c>
      <c r="C3" s="18" t="s">
        <v>52</v>
      </c>
      <c r="D3" s="104"/>
    </row>
    <row r="4" spans="1:18" ht="61.15" customHeight="1" x14ac:dyDescent="0.25">
      <c r="A4" s="89">
        <v>4671</v>
      </c>
      <c r="B4" s="20">
        <v>691.2</v>
      </c>
      <c r="C4" s="21">
        <f>1.29+0.25</f>
        <v>1.54</v>
      </c>
      <c r="D4" s="87" t="s">
        <v>93</v>
      </c>
      <c r="F4" s="85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28.9" x14ac:dyDescent="0.3">
      <c r="A5" s="18">
        <v>1937</v>
      </c>
      <c r="B5" s="20">
        <v>900</v>
      </c>
      <c r="C5" s="21">
        <f>B5*0.002228</f>
        <v>2.0051999999999999</v>
      </c>
      <c r="D5" s="87" t="s">
        <v>82</v>
      </c>
      <c r="F5" s="85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9.149999999999999" customHeight="1" x14ac:dyDescent="0.3">
      <c r="A6" s="89">
        <v>24006</v>
      </c>
      <c r="B6" s="20">
        <v>1050</v>
      </c>
      <c r="C6" s="21">
        <f t="shared" ref="C6:C11" si="0">B6*0.002228</f>
        <v>2.3393999999999999</v>
      </c>
      <c r="D6" s="87" t="s">
        <v>94</v>
      </c>
      <c r="F6" s="82"/>
      <c r="G6" s="86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x14ac:dyDescent="0.25">
      <c r="A7" s="91">
        <v>24198</v>
      </c>
      <c r="B7" s="20">
        <v>950</v>
      </c>
      <c r="C7" s="21">
        <f t="shared" si="0"/>
        <v>2.1166</v>
      </c>
      <c r="D7" s="87" t="s">
        <v>94</v>
      </c>
      <c r="F7" s="82"/>
      <c r="G7" s="86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14.45" x14ac:dyDescent="0.3">
      <c r="A8" s="89">
        <v>24399</v>
      </c>
      <c r="B8" s="20">
        <v>920</v>
      </c>
      <c r="C8" s="21">
        <f t="shared" si="0"/>
        <v>2.04976</v>
      </c>
      <c r="D8" s="87" t="s">
        <v>94</v>
      </c>
      <c r="F8" s="83"/>
      <c r="G8" s="86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30" x14ac:dyDescent="0.25">
      <c r="A9" s="92">
        <v>29719</v>
      </c>
      <c r="B9" s="20">
        <v>256</v>
      </c>
      <c r="C9" s="21">
        <f t="shared" si="0"/>
        <v>0.57036799999999999</v>
      </c>
      <c r="D9" s="87" t="s">
        <v>86</v>
      </c>
      <c r="F9" s="83"/>
      <c r="G9" s="86"/>
    </row>
    <row r="10" spans="1:18" ht="14.45" x14ac:dyDescent="0.3">
      <c r="A10" s="89">
        <v>29862</v>
      </c>
      <c r="B10" s="20">
        <v>30</v>
      </c>
      <c r="C10" s="21">
        <f t="shared" si="0"/>
        <v>6.6839999999999997E-2</v>
      </c>
      <c r="D10" s="87" t="s">
        <v>94</v>
      </c>
      <c r="F10" s="83"/>
      <c r="G10" s="86"/>
    </row>
    <row r="11" spans="1:18" ht="15.75" x14ac:dyDescent="0.25">
      <c r="A11" s="93">
        <v>30020</v>
      </c>
      <c r="B11" s="20">
        <v>130</v>
      </c>
      <c r="C11" s="21">
        <f t="shared" si="0"/>
        <v>0.28964000000000001</v>
      </c>
      <c r="D11" s="87" t="s">
        <v>94</v>
      </c>
      <c r="F11" s="85"/>
    </row>
    <row r="12" spans="1:18" ht="28.9" x14ac:dyDescent="0.3">
      <c r="A12" s="92">
        <v>30062</v>
      </c>
      <c r="B12" s="20">
        <v>192.2</v>
      </c>
      <c r="C12" s="21">
        <v>0.42899999999999999</v>
      </c>
      <c r="D12" s="87" t="s">
        <v>86</v>
      </c>
      <c r="F12" s="85"/>
    </row>
    <row r="13" spans="1:18" ht="28.9" x14ac:dyDescent="0.3">
      <c r="A13" s="92">
        <v>30071</v>
      </c>
      <c r="B13" s="20">
        <v>344.5</v>
      </c>
      <c r="C13" s="21">
        <v>0.76900000000000002</v>
      </c>
      <c r="D13" s="87" t="s">
        <v>86</v>
      </c>
    </row>
    <row r="14" spans="1:18" ht="30" x14ac:dyDescent="0.25">
      <c r="A14" s="95">
        <v>30503</v>
      </c>
      <c r="B14" s="24">
        <f t="shared" ref="B14:B19" si="1">C14/0.002228</f>
        <v>1072.7109515260324</v>
      </c>
      <c r="C14" s="21">
        <v>2.39</v>
      </c>
      <c r="D14" s="87" t="s">
        <v>87</v>
      </c>
    </row>
    <row r="15" spans="1:18" ht="28.9" x14ac:dyDescent="0.3">
      <c r="A15" s="95">
        <v>30531</v>
      </c>
      <c r="B15" s="24">
        <f t="shared" si="1"/>
        <v>1265.7091561938958</v>
      </c>
      <c r="C15" s="21">
        <v>2.82</v>
      </c>
      <c r="D15" s="87" t="s">
        <v>87</v>
      </c>
    </row>
    <row r="16" spans="1:18" ht="28.9" x14ac:dyDescent="0.3">
      <c r="A16" s="89">
        <v>30628</v>
      </c>
      <c r="B16" s="24">
        <f t="shared" si="1"/>
        <v>1270.1974865350091</v>
      </c>
      <c r="C16" s="21">
        <v>2.83</v>
      </c>
      <c r="D16" s="87" t="s">
        <v>87</v>
      </c>
    </row>
    <row r="17" spans="1:4" ht="30" x14ac:dyDescent="0.25">
      <c r="A17" s="91">
        <v>30845</v>
      </c>
      <c r="B17" s="24">
        <f t="shared" si="1"/>
        <v>1862.6570915619391</v>
      </c>
      <c r="C17" s="21">
        <v>4.1500000000000004</v>
      </c>
      <c r="D17" s="87" t="s">
        <v>87</v>
      </c>
    </row>
    <row r="18" spans="1:4" ht="30" x14ac:dyDescent="0.25">
      <c r="A18" s="89">
        <v>31000</v>
      </c>
      <c r="B18" s="24">
        <f t="shared" si="1"/>
        <v>1355.475763016158</v>
      </c>
      <c r="C18" s="21">
        <v>3.02</v>
      </c>
      <c r="D18" s="87" t="s">
        <v>87</v>
      </c>
    </row>
    <row r="19" spans="1:4" ht="30" x14ac:dyDescent="0.25">
      <c r="A19" s="89">
        <v>31065</v>
      </c>
      <c r="B19" s="24">
        <f t="shared" si="1"/>
        <v>1476.660682226212</v>
      </c>
      <c r="C19" s="21">
        <v>3.29</v>
      </c>
      <c r="D19" s="87" t="s">
        <v>87</v>
      </c>
    </row>
    <row r="20" spans="1:4" ht="30" x14ac:dyDescent="0.25">
      <c r="A20" s="92">
        <v>31194</v>
      </c>
      <c r="B20" s="24">
        <f t="shared" ref="B20:B30" si="2">C20/0.002228</f>
        <v>1481.1490125673249</v>
      </c>
      <c r="C20" s="21">
        <v>3.3</v>
      </c>
      <c r="D20" s="87" t="s">
        <v>87</v>
      </c>
    </row>
    <row r="21" spans="1:4" ht="30" x14ac:dyDescent="0.25">
      <c r="A21" s="89">
        <v>31354</v>
      </c>
      <c r="B21" s="24">
        <f t="shared" si="2"/>
        <v>1117.5942549371634</v>
      </c>
      <c r="C21" s="21">
        <v>2.4900000000000002</v>
      </c>
      <c r="D21" s="87" t="s">
        <v>87</v>
      </c>
    </row>
    <row r="22" spans="1:4" ht="30" x14ac:dyDescent="0.25">
      <c r="A22" s="22">
        <v>31448</v>
      </c>
      <c r="B22" s="24">
        <f t="shared" si="2"/>
        <v>1000.8976660682226</v>
      </c>
      <c r="C22" s="21">
        <v>2.23</v>
      </c>
      <c r="D22" s="87" t="s">
        <v>87</v>
      </c>
    </row>
    <row r="23" spans="1:4" ht="30" x14ac:dyDescent="0.25">
      <c r="A23" s="22">
        <v>31817</v>
      </c>
      <c r="B23" s="24">
        <f t="shared" si="2"/>
        <v>816.87612208258531</v>
      </c>
      <c r="C23" s="21">
        <v>1.82</v>
      </c>
      <c r="D23" s="87" t="s">
        <v>87</v>
      </c>
    </row>
    <row r="24" spans="1:4" ht="30" x14ac:dyDescent="0.25">
      <c r="A24" s="89">
        <v>31999</v>
      </c>
      <c r="B24" s="24">
        <f t="shared" si="2"/>
        <v>320.01795332136447</v>
      </c>
      <c r="C24" s="25">
        <v>0.71299999999999997</v>
      </c>
      <c r="D24" s="87" t="s">
        <v>87</v>
      </c>
    </row>
    <row r="25" spans="1:4" ht="30" x14ac:dyDescent="0.25">
      <c r="A25" s="22">
        <v>32195</v>
      </c>
      <c r="B25" s="24">
        <f t="shared" si="2"/>
        <v>278.27648114901257</v>
      </c>
      <c r="C25" s="25">
        <v>0.62</v>
      </c>
      <c r="D25" s="87" t="s">
        <v>87</v>
      </c>
    </row>
    <row r="26" spans="1:4" ht="30" x14ac:dyDescent="0.25">
      <c r="A26" s="93">
        <v>32580</v>
      </c>
      <c r="B26" s="24">
        <f t="shared" si="2"/>
        <v>215.43985637342908</v>
      </c>
      <c r="C26" s="25">
        <v>0.48</v>
      </c>
      <c r="D26" s="87" t="s">
        <v>87</v>
      </c>
    </row>
    <row r="27" spans="1:4" ht="30" x14ac:dyDescent="0.25">
      <c r="A27" s="93">
        <v>32965</v>
      </c>
      <c r="B27" s="24">
        <f t="shared" si="2"/>
        <v>255.83482944344703</v>
      </c>
      <c r="C27" s="25">
        <v>0.56999999999999995</v>
      </c>
      <c r="D27" s="87" t="s">
        <v>87</v>
      </c>
    </row>
    <row r="28" spans="1:4" ht="30" x14ac:dyDescent="0.25">
      <c r="A28" s="89">
        <v>33192</v>
      </c>
      <c r="B28" s="24">
        <f t="shared" si="2"/>
        <v>53.85996409335727</v>
      </c>
      <c r="C28" s="25">
        <v>0.12</v>
      </c>
      <c r="D28" s="87" t="s">
        <v>87</v>
      </c>
    </row>
    <row r="29" spans="1:4" ht="30" x14ac:dyDescent="0.25">
      <c r="A29" s="93">
        <v>33305</v>
      </c>
      <c r="B29" s="24">
        <f t="shared" si="2"/>
        <v>394.97307001795332</v>
      </c>
      <c r="C29" s="25">
        <v>0.88</v>
      </c>
      <c r="D29" s="87" t="s">
        <v>87</v>
      </c>
    </row>
    <row r="30" spans="1:4" ht="30" x14ac:dyDescent="0.25">
      <c r="A30" s="91">
        <v>33393</v>
      </c>
      <c r="B30" s="24">
        <f t="shared" si="2"/>
        <v>134.64991023339317</v>
      </c>
      <c r="C30" s="25">
        <v>0.3</v>
      </c>
      <c r="D30" s="87" t="s">
        <v>87</v>
      </c>
    </row>
    <row r="31" spans="1:4" ht="30" x14ac:dyDescent="0.25">
      <c r="A31" s="90">
        <v>33536</v>
      </c>
      <c r="B31" s="24">
        <f>C31/0.002228</f>
        <v>8.9766606822262123</v>
      </c>
      <c r="C31" s="26">
        <v>0.02</v>
      </c>
      <c r="D31" s="87" t="s">
        <v>87</v>
      </c>
    </row>
    <row r="32" spans="1:4" ht="30" x14ac:dyDescent="0.25">
      <c r="A32" s="90">
        <v>33580</v>
      </c>
      <c r="B32" s="24">
        <f>C32/0.002228</f>
        <v>13.464991023339318</v>
      </c>
      <c r="C32" s="26">
        <v>0.03</v>
      </c>
      <c r="D32" s="87" t="s">
        <v>87</v>
      </c>
    </row>
    <row r="33" spans="1:4" ht="30" x14ac:dyDescent="0.25">
      <c r="A33" s="94">
        <v>33683</v>
      </c>
      <c r="B33" s="24">
        <f>C33/0.002228</f>
        <v>85.278276481149021</v>
      </c>
      <c r="C33" s="26">
        <v>0.19</v>
      </c>
      <c r="D33" s="87" t="s">
        <v>87</v>
      </c>
    </row>
  </sheetData>
  <mergeCells count="4">
    <mergeCell ref="B2:C2"/>
    <mergeCell ref="A2:A3"/>
    <mergeCell ref="D2:D3"/>
    <mergeCell ref="A1:D1"/>
  </mergeCells>
  <pageMargins left="0.3" right="0.3" top="0.3" bottom="0.3" header="0" footer="0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53"/>
  <sheetViews>
    <sheetView workbookViewId="0">
      <pane ySplit="13" topLeftCell="A29" activePane="bottomLeft" state="frozen"/>
      <selection pane="bottomLeft" sqref="A1:AA1"/>
    </sheetView>
  </sheetViews>
  <sheetFormatPr defaultRowHeight="15" x14ac:dyDescent="0.25"/>
  <cols>
    <col min="1" max="1" width="7.140625" customWidth="1"/>
    <col min="2" max="26" width="6.7109375" customWidth="1"/>
  </cols>
  <sheetData>
    <row r="1" spans="1:27" ht="31.15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ht="23.45" x14ac:dyDescent="0.3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14.45" x14ac:dyDescent="0.3">
      <c r="A3" s="114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4.45" x14ac:dyDescent="0.3">
      <c r="A4" s="114" t="s">
        <v>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ht="14.45" x14ac:dyDescent="0.3">
      <c r="A5" s="114" t="s">
        <v>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14.45" x14ac:dyDescent="0.3">
      <c r="A6" s="114" t="s">
        <v>5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ht="14.45" x14ac:dyDescent="0.3">
      <c r="A7" s="114" t="s">
        <v>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14.45" x14ac:dyDescent="0.3">
      <c r="A8" s="114" t="s">
        <v>7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14.45" x14ac:dyDescent="0.3">
      <c r="A9" s="114" t="s">
        <v>8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14.45" x14ac:dyDescent="0.3">
      <c r="A10" s="114" t="s">
        <v>9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ht="14.45" x14ac:dyDescent="0.3">
      <c r="A11" s="114" t="s">
        <v>10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ht="14.45" x14ac:dyDescent="0.3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</row>
    <row r="13" spans="1:27" s="1" customFormat="1" ht="14.45" customHeight="1" x14ac:dyDescent="0.3">
      <c r="A13" s="2" t="s">
        <v>11</v>
      </c>
      <c r="B13" s="116" t="s">
        <v>12</v>
      </c>
      <c r="C13" s="116"/>
      <c r="D13" s="116" t="s">
        <v>13</v>
      </c>
      <c r="E13" s="116"/>
      <c r="F13" s="116" t="s">
        <v>14</v>
      </c>
      <c r="G13" s="116"/>
      <c r="H13" s="116" t="s">
        <v>15</v>
      </c>
      <c r="I13" s="116"/>
      <c r="J13" s="116" t="s">
        <v>16</v>
      </c>
      <c r="K13" s="116"/>
      <c r="L13" s="116" t="s">
        <v>17</v>
      </c>
      <c r="M13" s="116"/>
      <c r="N13" s="116" t="s">
        <v>18</v>
      </c>
      <c r="O13" s="116"/>
      <c r="P13" s="116" t="s">
        <v>19</v>
      </c>
      <c r="Q13" s="116"/>
      <c r="R13" s="116" t="s">
        <v>20</v>
      </c>
      <c r="S13" s="116"/>
      <c r="T13" s="116" t="s">
        <v>21</v>
      </c>
      <c r="U13" s="116"/>
      <c r="V13" s="116" t="s">
        <v>22</v>
      </c>
      <c r="W13" s="116"/>
      <c r="X13" s="116" t="s">
        <v>23</v>
      </c>
      <c r="Y13" s="116"/>
      <c r="Z13" s="116" t="s">
        <v>24</v>
      </c>
      <c r="AA13" s="116"/>
    </row>
    <row r="14" spans="1:27" s="1" customFormat="1" ht="14.45" x14ac:dyDescent="0.3">
      <c r="A14" s="2">
        <v>1888</v>
      </c>
      <c r="B14" s="2">
        <v>0</v>
      </c>
      <c r="C14" s="2" t="s">
        <v>25</v>
      </c>
      <c r="D14" s="2">
        <v>0</v>
      </c>
      <c r="E14" s="2" t="s">
        <v>25</v>
      </c>
      <c r="F14" s="2">
        <v>0</v>
      </c>
      <c r="G14" s="2" t="s">
        <v>25</v>
      </c>
      <c r="H14" s="2">
        <v>0</v>
      </c>
      <c r="I14" s="2" t="s">
        <v>25</v>
      </c>
      <c r="J14" s="2">
        <v>1.77</v>
      </c>
      <c r="K14" s="2"/>
      <c r="L14" s="2">
        <v>0.28000000000000003</v>
      </c>
      <c r="M14" s="2"/>
      <c r="N14" s="2">
        <v>0.76</v>
      </c>
      <c r="O14" s="2"/>
      <c r="P14" s="2">
        <v>0.06</v>
      </c>
      <c r="Q14" s="2"/>
      <c r="R14" s="2">
        <v>0.56999999999999995</v>
      </c>
      <c r="S14" s="2"/>
      <c r="T14" s="2">
        <v>1.03</v>
      </c>
      <c r="U14" s="2"/>
      <c r="V14" s="2">
        <v>0.56000000000000005</v>
      </c>
      <c r="W14" s="2"/>
      <c r="X14" s="2">
        <v>0.6</v>
      </c>
      <c r="Y14" s="2"/>
      <c r="Z14" s="2">
        <v>5.63</v>
      </c>
      <c r="AA14" s="3"/>
    </row>
    <row r="15" spans="1:27" s="1" customFormat="1" ht="14.45" x14ac:dyDescent="0.3">
      <c r="A15" s="2">
        <v>1889</v>
      </c>
      <c r="B15" s="2">
        <v>0.86</v>
      </c>
      <c r="C15" s="2" t="s">
        <v>25</v>
      </c>
      <c r="D15" s="2">
        <v>0.03</v>
      </c>
      <c r="E15" s="2"/>
      <c r="F15" s="2">
        <v>1.46</v>
      </c>
      <c r="G15" s="2"/>
      <c r="H15" s="2">
        <v>0.23</v>
      </c>
      <c r="I15" s="2"/>
      <c r="J15" s="2">
        <v>1.58</v>
      </c>
      <c r="K15" s="2"/>
      <c r="L15" s="2">
        <v>0.53</v>
      </c>
      <c r="M15" s="2"/>
      <c r="N15" s="2">
        <v>0.01</v>
      </c>
      <c r="O15" s="2"/>
      <c r="P15" s="2">
        <v>0.54</v>
      </c>
      <c r="Q15" s="2"/>
      <c r="R15" s="2">
        <v>0</v>
      </c>
      <c r="S15" s="2" t="s">
        <v>25</v>
      </c>
      <c r="T15" s="2">
        <v>1.47</v>
      </c>
      <c r="U15" s="2"/>
      <c r="V15" s="2">
        <v>0.19</v>
      </c>
      <c r="W15" s="2"/>
      <c r="X15" s="2">
        <v>2.36</v>
      </c>
      <c r="Y15" s="2" t="s">
        <v>26</v>
      </c>
      <c r="Z15" s="2">
        <v>6.04</v>
      </c>
      <c r="AA15" s="3"/>
    </row>
    <row r="16" spans="1:27" s="1" customFormat="1" ht="14.45" x14ac:dyDescent="0.3">
      <c r="A16" s="2">
        <v>1890</v>
      </c>
      <c r="B16" s="2">
        <v>2.87</v>
      </c>
      <c r="C16" s="2"/>
      <c r="D16" s="2">
        <v>1.1000000000000001</v>
      </c>
      <c r="E16" s="2"/>
      <c r="F16" s="2">
        <v>3.21</v>
      </c>
      <c r="G16" s="2" t="s">
        <v>27</v>
      </c>
      <c r="H16" s="2">
        <v>1.08</v>
      </c>
      <c r="I16" s="2"/>
      <c r="J16" s="2">
        <v>1.72</v>
      </c>
      <c r="K16" s="2"/>
      <c r="L16" s="2">
        <v>0</v>
      </c>
      <c r="M16" s="2"/>
      <c r="N16" s="2">
        <v>0.25</v>
      </c>
      <c r="O16" s="2"/>
      <c r="P16" s="2">
        <v>0</v>
      </c>
      <c r="Q16" s="2" t="s">
        <v>25</v>
      </c>
      <c r="R16" s="2">
        <v>0.01</v>
      </c>
      <c r="S16" s="2" t="s">
        <v>25</v>
      </c>
      <c r="T16" s="2">
        <v>0.39</v>
      </c>
      <c r="U16" s="2" t="s">
        <v>25</v>
      </c>
      <c r="V16" s="2">
        <v>0.04</v>
      </c>
      <c r="W16" s="2"/>
      <c r="X16" s="2">
        <v>9.75</v>
      </c>
      <c r="Y16" s="2" t="s">
        <v>28</v>
      </c>
      <c r="Z16" s="2">
        <v>7.06</v>
      </c>
      <c r="AA16" s="3"/>
    </row>
    <row r="17" spans="1:27" s="1" customFormat="1" ht="14.45" x14ac:dyDescent="0.3">
      <c r="A17" s="2">
        <v>1891</v>
      </c>
      <c r="B17" s="2">
        <v>0.6</v>
      </c>
      <c r="C17" s="2" t="s">
        <v>25</v>
      </c>
      <c r="D17" s="2">
        <v>0</v>
      </c>
      <c r="E17" s="2" t="s">
        <v>25</v>
      </c>
      <c r="F17" s="2">
        <v>2.81</v>
      </c>
      <c r="G17" s="2" t="s">
        <v>29</v>
      </c>
      <c r="H17" s="2">
        <v>1.24</v>
      </c>
      <c r="I17" s="2" t="s">
        <v>30</v>
      </c>
      <c r="J17" s="2">
        <v>2.48</v>
      </c>
      <c r="K17" s="2"/>
      <c r="L17" s="2">
        <v>2.4700000000000002</v>
      </c>
      <c r="M17" s="2"/>
      <c r="N17" s="2">
        <v>1.66</v>
      </c>
      <c r="O17" s="2" t="s">
        <v>25</v>
      </c>
      <c r="P17" s="2">
        <v>0.84</v>
      </c>
      <c r="Q17" s="2" t="s">
        <v>25</v>
      </c>
      <c r="R17" s="2">
        <v>0.49</v>
      </c>
      <c r="S17" s="2" t="s">
        <v>28</v>
      </c>
      <c r="T17" s="2">
        <v>0.2</v>
      </c>
      <c r="U17" s="2"/>
      <c r="V17" s="2">
        <v>0</v>
      </c>
      <c r="W17" s="2" t="s">
        <v>25</v>
      </c>
      <c r="X17" s="2">
        <v>0</v>
      </c>
      <c r="Y17" s="2" t="s">
        <v>25</v>
      </c>
      <c r="Z17" s="2">
        <v>5.15</v>
      </c>
      <c r="AA17" s="3"/>
    </row>
    <row r="18" spans="1:27" s="1" customFormat="1" ht="14.45" x14ac:dyDescent="0.3">
      <c r="A18" s="2">
        <v>1892</v>
      </c>
      <c r="B18" s="2">
        <v>0</v>
      </c>
      <c r="C18" s="2" t="s">
        <v>25</v>
      </c>
      <c r="D18" s="2">
        <v>0.5</v>
      </c>
      <c r="E18" s="2"/>
      <c r="F18" s="2">
        <v>1.82</v>
      </c>
      <c r="G18" s="2" t="s">
        <v>30</v>
      </c>
      <c r="H18" s="2">
        <v>0.25</v>
      </c>
      <c r="I18" s="2"/>
      <c r="J18" s="2">
        <v>0</v>
      </c>
      <c r="K18" s="2" t="s">
        <v>25</v>
      </c>
      <c r="L18" s="2">
        <v>0</v>
      </c>
      <c r="M18" s="2" t="s">
        <v>25</v>
      </c>
      <c r="N18" s="2">
        <v>0.02</v>
      </c>
      <c r="O18" s="2" t="s">
        <v>25</v>
      </c>
      <c r="P18" s="2">
        <v>0.03</v>
      </c>
      <c r="Q18" s="2"/>
      <c r="R18" s="2">
        <v>0</v>
      </c>
      <c r="S18" s="2" t="s">
        <v>25</v>
      </c>
      <c r="T18" s="2">
        <v>6</v>
      </c>
      <c r="U18" s="2" t="s">
        <v>25</v>
      </c>
      <c r="V18" s="2">
        <v>0</v>
      </c>
      <c r="W18" s="2" t="s">
        <v>25</v>
      </c>
      <c r="X18" s="2">
        <v>0</v>
      </c>
      <c r="Y18" s="2" t="s">
        <v>25</v>
      </c>
      <c r="Z18" s="2">
        <v>0.78</v>
      </c>
      <c r="AA18" s="3"/>
    </row>
    <row r="19" spans="1:27" s="1" customFormat="1" ht="14.45" x14ac:dyDescent="0.3">
      <c r="A19" s="2">
        <v>1893</v>
      </c>
      <c r="B19" s="2">
        <v>0</v>
      </c>
      <c r="C19" s="2" t="s">
        <v>25</v>
      </c>
      <c r="D19" s="2">
        <v>0</v>
      </c>
      <c r="E19" s="2" t="s">
        <v>25</v>
      </c>
      <c r="F19" s="2">
        <v>0</v>
      </c>
      <c r="G19" s="2" t="s">
        <v>25</v>
      </c>
      <c r="H19" s="2">
        <v>0</v>
      </c>
      <c r="I19" s="2" t="s">
        <v>25</v>
      </c>
      <c r="J19" s="2">
        <v>0</v>
      </c>
      <c r="K19" s="2" t="s">
        <v>25</v>
      </c>
      <c r="L19" s="2">
        <v>0</v>
      </c>
      <c r="M19" s="2" t="s">
        <v>25</v>
      </c>
      <c r="N19" s="2">
        <v>0</v>
      </c>
      <c r="O19" s="2" t="s">
        <v>25</v>
      </c>
      <c r="P19" s="2">
        <v>0</v>
      </c>
      <c r="Q19" s="2" t="s">
        <v>25</v>
      </c>
      <c r="R19" s="2">
        <v>0</v>
      </c>
      <c r="S19" s="2" t="s">
        <v>25</v>
      </c>
      <c r="T19" s="2">
        <v>0</v>
      </c>
      <c r="U19" s="2" t="s">
        <v>25</v>
      </c>
      <c r="V19" s="2">
        <v>0</v>
      </c>
      <c r="W19" s="2" t="s">
        <v>25</v>
      </c>
      <c r="X19" s="2">
        <v>0.6</v>
      </c>
      <c r="Y19" s="2"/>
      <c r="Z19" s="2">
        <v>0.6</v>
      </c>
      <c r="AA19" s="3"/>
    </row>
    <row r="20" spans="1:27" s="1" customFormat="1" ht="14.45" x14ac:dyDescent="0.3">
      <c r="A20" s="2">
        <v>1894</v>
      </c>
      <c r="B20" s="2">
        <v>1.39</v>
      </c>
      <c r="C20" s="2"/>
      <c r="D20" s="2">
        <v>2.14</v>
      </c>
      <c r="E20" s="2"/>
      <c r="F20" s="2">
        <v>1.62</v>
      </c>
      <c r="G20" s="2"/>
      <c r="H20" s="2">
        <v>0.37</v>
      </c>
      <c r="I20" s="2"/>
      <c r="J20" s="2">
        <v>0</v>
      </c>
      <c r="K20" s="2" t="s">
        <v>25</v>
      </c>
      <c r="L20" s="2">
        <v>0</v>
      </c>
      <c r="M20" s="2" t="s">
        <v>25</v>
      </c>
      <c r="N20" s="2">
        <v>0</v>
      </c>
      <c r="O20" s="2" t="s">
        <v>25</v>
      </c>
      <c r="P20" s="2">
        <v>0</v>
      </c>
      <c r="Q20" s="2" t="s">
        <v>25</v>
      </c>
      <c r="R20" s="2">
        <v>0</v>
      </c>
      <c r="S20" s="2" t="s">
        <v>25</v>
      </c>
      <c r="T20" s="2">
        <v>0</v>
      </c>
      <c r="U20" s="2" t="s">
        <v>25</v>
      </c>
      <c r="V20" s="2">
        <v>0</v>
      </c>
      <c r="W20" s="2" t="s">
        <v>25</v>
      </c>
      <c r="X20" s="2">
        <v>0</v>
      </c>
      <c r="Y20" s="2" t="s">
        <v>25</v>
      </c>
      <c r="Z20" s="2">
        <v>5.52</v>
      </c>
      <c r="AA20" s="3"/>
    </row>
    <row r="21" spans="1:27" s="1" customFormat="1" ht="14.45" x14ac:dyDescent="0.3">
      <c r="A21" s="2">
        <v>1895</v>
      </c>
      <c r="B21" s="2">
        <v>0</v>
      </c>
      <c r="C21" s="2" t="s">
        <v>25</v>
      </c>
      <c r="D21" s="2">
        <v>0</v>
      </c>
      <c r="E21" s="2" t="s">
        <v>25</v>
      </c>
      <c r="F21" s="2">
        <v>0</v>
      </c>
      <c r="G21" s="2" t="s">
        <v>25</v>
      </c>
      <c r="H21" s="2">
        <v>0</v>
      </c>
      <c r="I21" s="2" t="s">
        <v>25</v>
      </c>
      <c r="J21" s="2">
        <v>0</v>
      </c>
      <c r="K21" s="2" t="s">
        <v>25</v>
      </c>
      <c r="L21" s="2">
        <v>0</v>
      </c>
      <c r="M21" s="2" t="s">
        <v>25</v>
      </c>
      <c r="N21" s="2">
        <v>0</v>
      </c>
      <c r="O21" s="2" t="s">
        <v>25</v>
      </c>
      <c r="P21" s="2">
        <v>0</v>
      </c>
      <c r="Q21" s="2" t="s">
        <v>25</v>
      </c>
      <c r="R21" s="2">
        <v>0</v>
      </c>
      <c r="S21" s="2" t="s">
        <v>25</v>
      </c>
      <c r="T21" s="2">
        <v>0</v>
      </c>
      <c r="U21" s="2" t="s">
        <v>25</v>
      </c>
      <c r="V21" s="2">
        <v>0</v>
      </c>
      <c r="W21" s="2" t="s">
        <v>25</v>
      </c>
      <c r="X21" s="2">
        <v>0</v>
      </c>
      <c r="Y21" s="2" t="s">
        <v>25</v>
      </c>
      <c r="Z21" s="2">
        <v>0</v>
      </c>
      <c r="AA21" s="3"/>
    </row>
    <row r="22" spans="1:27" s="1" customFormat="1" ht="14.45" x14ac:dyDescent="0.3">
      <c r="A22" s="2">
        <v>1896</v>
      </c>
      <c r="B22" s="2">
        <v>0</v>
      </c>
      <c r="C22" s="2" t="s">
        <v>25</v>
      </c>
      <c r="D22" s="2">
        <v>0</v>
      </c>
      <c r="E22" s="2" t="s">
        <v>25</v>
      </c>
      <c r="F22" s="2">
        <v>0</v>
      </c>
      <c r="G22" s="2" t="s">
        <v>25</v>
      </c>
      <c r="H22" s="2">
        <v>0</v>
      </c>
      <c r="I22" s="2" t="s">
        <v>25</v>
      </c>
      <c r="J22" s="2">
        <v>0</v>
      </c>
      <c r="K22" s="2" t="s">
        <v>25</v>
      </c>
      <c r="L22" s="2">
        <v>0</v>
      </c>
      <c r="M22" s="2" t="s">
        <v>25</v>
      </c>
      <c r="N22" s="2">
        <v>0</v>
      </c>
      <c r="O22" s="2" t="s">
        <v>25</v>
      </c>
      <c r="P22" s="2">
        <v>0</v>
      </c>
      <c r="Q22" s="2" t="s">
        <v>25</v>
      </c>
      <c r="R22" s="2">
        <v>0</v>
      </c>
      <c r="S22" s="2" t="s">
        <v>25</v>
      </c>
      <c r="T22" s="2">
        <v>0</v>
      </c>
      <c r="U22" s="2" t="s">
        <v>25</v>
      </c>
      <c r="V22" s="2">
        <v>0</v>
      </c>
      <c r="W22" s="2" t="s">
        <v>25</v>
      </c>
      <c r="X22" s="2">
        <v>0</v>
      </c>
      <c r="Y22" s="2" t="s">
        <v>25</v>
      </c>
      <c r="Z22" s="2">
        <v>0</v>
      </c>
      <c r="AA22" s="3"/>
    </row>
    <row r="23" spans="1:27" s="1" customFormat="1" ht="14.45" x14ac:dyDescent="0.3">
      <c r="A23" s="2">
        <v>1897</v>
      </c>
      <c r="B23" s="2">
        <v>0</v>
      </c>
      <c r="C23" s="2" t="s">
        <v>25</v>
      </c>
      <c r="D23" s="2">
        <v>0</v>
      </c>
      <c r="E23" s="2" t="s">
        <v>25</v>
      </c>
      <c r="F23" s="2">
        <v>0</v>
      </c>
      <c r="G23" s="2" t="s">
        <v>25</v>
      </c>
      <c r="H23" s="2">
        <v>0</v>
      </c>
      <c r="I23" s="2" t="s">
        <v>25</v>
      </c>
      <c r="J23" s="2">
        <v>0</v>
      </c>
      <c r="K23" s="2" t="s">
        <v>25</v>
      </c>
      <c r="L23" s="2">
        <v>0</v>
      </c>
      <c r="M23" s="2" t="s">
        <v>25</v>
      </c>
      <c r="N23" s="2">
        <v>0</v>
      </c>
      <c r="O23" s="2" t="s">
        <v>25</v>
      </c>
      <c r="P23" s="2">
        <v>0</v>
      </c>
      <c r="Q23" s="2" t="s">
        <v>25</v>
      </c>
      <c r="R23" s="2">
        <v>0</v>
      </c>
      <c r="S23" s="2" t="s">
        <v>25</v>
      </c>
      <c r="T23" s="2">
        <v>0</v>
      </c>
      <c r="U23" s="2" t="s">
        <v>25</v>
      </c>
      <c r="V23" s="2">
        <v>0</v>
      </c>
      <c r="W23" s="2" t="s">
        <v>25</v>
      </c>
      <c r="X23" s="2">
        <v>0</v>
      </c>
      <c r="Y23" s="2" t="s">
        <v>25</v>
      </c>
      <c r="Z23" s="2">
        <v>0</v>
      </c>
      <c r="AA23" s="3"/>
    </row>
    <row r="24" spans="1:27" s="1" customFormat="1" ht="14.45" x14ac:dyDescent="0.3">
      <c r="A24" s="2">
        <v>1898</v>
      </c>
      <c r="B24" s="2">
        <v>0</v>
      </c>
      <c r="C24" s="2" t="s">
        <v>25</v>
      </c>
      <c r="D24" s="2">
        <v>0</v>
      </c>
      <c r="E24" s="2" t="s">
        <v>25</v>
      </c>
      <c r="F24" s="2">
        <v>0</v>
      </c>
      <c r="G24" s="2" t="s">
        <v>25</v>
      </c>
      <c r="H24" s="2">
        <v>0</v>
      </c>
      <c r="I24" s="2" t="s">
        <v>25</v>
      </c>
      <c r="J24" s="2">
        <v>0</v>
      </c>
      <c r="K24" s="2" t="s">
        <v>25</v>
      </c>
      <c r="L24" s="2">
        <v>0</v>
      </c>
      <c r="M24" s="2" t="s">
        <v>25</v>
      </c>
      <c r="N24" s="2">
        <v>0</v>
      </c>
      <c r="O24" s="2" t="s">
        <v>25</v>
      </c>
      <c r="P24" s="2">
        <v>0</v>
      </c>
      <c r="Q24" s="2" t="s">
        <v>25</v>
      </c>
      <c r="R24" s="2">
        <v>0</v>
      </c>
      <c r="S24" s="2" t="s">
        <v>25</v>
      </c>
      <c r="T24" s="2">
        <v>0</v>
      </c>
      <c r="U24" s="2" t="s">
        <v>25</v>
      </c>
      <c r="V24" s="2">
        <v>0</v>
      </c>
      <c r="W24" s="2" t="s">
        <v>25</v>
      </c>
      <c r="X24" s="2">
        <v>0</v>
      </c>
      <c r="Y24" s="2" t="s">
        <v>25</v>
      </c>
      <c r="Z24" s="2">
        <v>0</v>
      </c>
      <c r="AA24" s="3"/>
    </row>
    <row r="25" spans="1:27" s="1" customFormat="1" ht="14.45" x14ac:dyDescent="0.3">
      <c r="A25" s="2">
        <v>1899</v>
      </c>
      <c r="B25" s="2">
        <v>0</v>
      </c>
      <c r="C25" s="2" t="s">
        <v>25</v>
      </c>
      <c r="D25" s="2">
        <v>0</v>
      </c>
      <c r="E25" s="2" t="s">
        <v>25</v>
      </c>
      <c r="F25" s="2">
        <v>0</v>
      </c>
      <c r="G25" s="2" t="s">
        <v>25</v>
      </c>
      <c r="H25" s="2">
        <v>0</v>
      </c>
      <c r="I25" s="2" t="s">
        <v>25</v>
      </c>
      <c r="J25" s="2">
        <v>0</v>
      </c>
      <c r="K25" s="2" t="s">
        <v>25</v>
      </c>
      <c r="L25" s="2">
        <v>0</v>
      </c>
      <c r="M25" s="2" t="s">
        <v>25</v>
      </c>
      <c r="N25" s="2">
        <v>0</v>
      </c>
      <c r="O25" s="2" t="s">
        <v>25</v>
      </c>
      <c r="P25" s="2">
        <v>0</v>
      </c>
      <c r="Q25" s="2" t="s">
        <v>25</v>
      </c>
      <c r="R25" s="2">
        <v>0</v>
      </c>
      <c r="S25" s="2" t="s">
        <v>25</v>
      </c>
      <c r="T25" s="2">
        <v>0</v>
      </c>
      <c r="U25" s="2" t="s">
        <v>25</v>
      </c>
      <c r="V25" s="2">
        <v>0</v>
      </c>
      <c r="W25" s="2" t="s">
        <v>25</v>
      </c>
      <c r="X25" s="2">
        <v>0</v>
      </c>
      <c r="Y25" s="2" t="s">
        <v>25</v>
      </c>
      <c r="Z25" s="2">
        <v>0</v>
      </c>
      <c r="AA25" s="3"/>
    </row>
    <row r="26" spans="1:27" s="1" customFormat="1" ht="14.45" x14ac:dyDescent="0.3">
      <c r="A26" s="2">
        <v>1900</v>
      </c>
      <c r="B26" s="2">
        <v>0</v>
      </c>
      <c r="C26" s="2" t="s">
        <v>25</v>
      </c>
      <c r="D26" s="2">
        <v>0</v>
      </c>
      <c r="E26" s="2" t="s">
        <v>25</v>
      </c>
      <c r="F26" s="2">
        <v>0</v>
      </c>
      <c r="G26" s="2" t="s">
        <v>25</v>
      </c>
      <c r="H26" s="2">
        <v>0</v>
      </c>
      <c r="I26" s="2" t="s">
        <v>25</v>
      </c>
      <c r="J26" s="2">
        <v>0</v>
      </c>
      <c r="K26" s="2" t="s">
        <v>25</v>
      </c>
      <c r="L26" s="2">
        <v>0</v>
      </c>
      <c r="M26" s="2" t="s">
        <v>25</v>
      </c>
      <c r="N26" s="2">
        <v>0</v>
      </c>
      <c r="O26" s="2" t="s">
        <v>25</v>
      </c>
      <c r="P26" s="2">
        <v>0</v>
      </c>
      <c r="Q26" s="2" t="s">
        <v>25</v>
      </c>
      <c r="R26" s="2">
        <v>0</v>
      </c>
      <c r="S26" s="2" t="s">
        <v>25</v>
      </c>
      <c r="T26" s="2">
        <v>0</v>
      </c>
      <c r="U26" s="2" t="s">
        <v>25</v>
      </c>
      <c r="V26" s="2">
        <v>0</v>
      </c>
      <c r="W26" s="2" t="s">
        <v>25</v>
      </c>
      <c r="X26" s="2">
        <v>0</v>
      </c>
      <c r="Y26" s="2" t="s">
        <v>25</v>
      </c>
      <c r="Z26" s="2">
        <v>0</v>
      </c>
      <c r="AA26" s="3"/>
    </row>
    <row r="27" spans="1:27" s="1" customFormat="1" ht="14.45" x14ac:dyDescent="0.3">
      <c r="A27" s="2">
        <v>1901</v>
      </c>
      <c r="B27" s="2">
        <v>0</v>
      </c>
      <c r="C27" s="2" t="s">
        <v>25</v>
      </c>
      <c r="D27" s="2">
        <v>0</v>
      </c>
      <c r="E27" s="2" t="s">
        <v>25</v>
      </c>
      <c r="F27" s="2">
        <v>0</v>
      </c>
      <c r="G27" s="2" t="s">
        <v>25</v>
      </c>
      <c r="H27" s="2">
        <v>0</v>
      </c>
      <c r="I27" s="2" t="s">
        <v>25</v>
      </c>
      <c r="J27" s="2">
        <v>0</v>
      </c>
      <c r="K27" s="2" t="s">
        <v>25</v>
      </c>
      <c r="L27" s="2">
        <v>0</v>
      </c>
      <c r="M27" s="2" t="s">
        <v>25</v>
      </c>
      <c r="N27" s="2">
        <v>0</v>
      </c>
      <c r="O27" s="2" t="s">
        <v>25</v>
      </c>
      <c r="P27" s="2">
        <v>0</v>
      </c>
      <c r="Q27" s="2" t="s">
        <v>25</v>
      </c>
      <c r="R27" s="2">
        <v>0</v>
      </c>
      <c r="S27" s="2" t="s">
        <v>25</v>
      </c>
      <c r="T27" s="2">
        <v>0</v>
      </c>
      <c r="U27" s="2" t="s">
        <v>25</v>
      </c>
      <c r="V27" s="2">
        <v>0</v>
      </c>
      <c r="W27" s="2" t="s">
        <v>25</v>
      </c>
      <c r="X27" s="2">
        <v>0</v>
      </c>
      <c r="Y27" s="2" t="s">
        <v>25</v>
      </c>
      <c r="Z27" s="2">
        <v>0</v>
      </c>
      <c r="AA27" s="3"/>
    </row>
    <row r="28" spans="1:27" s="1" customFormat="1" ht="14.45" x14ac:dyDescent="0.3">
      <c r="A28" s="2">
        <v>1902</v>
      </c>
      <c r="B28" s="2">
        <v>0</v>
      </c>
      <c r="C28" s="2" t="s">
        <v>25</v>
      </c>
      <c r="D28" s="2">
        <v>0</v>
      </c>
      <c r="E28" s="2" t="s">
        <v>25</v>
      </c>
      <c r="F28" s="2">
        <v>5.4</v>
      </c>
      <c r="G28" s="2"/>
      <c r="H28" s="2">
        <v>1.55</v>
      </c>
      <c r="I28" s="2"/>
      <c r="J28" s="2">
        <v>0.9</v>
      </c>
      <c r="K28" s="2"/>
      <c r="L28" s="2">
        <v>0.3</v>
      </c>
      <c r="M28" s="2"/>
      <c r="N28" s="2">
        <v>0.5</v>
      </c>
      <c r="O28" s="2"/>
      <c r="P28" s="2">
        <v>0</v>
      </c>
      <c r="Q28" s="2"/>
      <c r="R28" s="2">
        <v>1</v>
      </c>
      <c r="S28" s="2"/>
      <c r="T28" s="2">
        <v>0.4</v>
      </c>
      <c r="U28" s="2"/>
      <c r="V28" s="2">
        <v>1.1000000000000001</v>
      </c>
      <c r="W28" s="2"/>
      <c r="X28" s="2">
        <v>0.3</v>
      </c>
      <c r="Y28" s="2"/>
      <c r="Z28" s="2">
        <v>11.45</v>
      </c>
      <c r="AA28" s="3"/>
    </row>
    <row r="29" spans="1:27" s="1" customFormat="1" ht="14.45" x14ac:dyDescent="0.3">
      <c r="A29" s="2">
        <v>1903</v>
      </c>
      <c r="B29" s="2">
        <v>1</v>
      </c>
      <c r="C29" s="2"/>
      <c r="D29" s="2">
        <v>1.2</v>
      </c>
      <c r="E29" s="2"/>
      <c r="F29" s="2">
        <v>0.35</v>
      </c>
      <c r="G29" s="2"/>
      <c r="H29" s="2">
        <v>1.1000000000000001</v>
      </c>
      <c r="I29" s="2"/>
      <c r="J29" s="2">
        <v>1.1000000000000001</v>
      </c>
      <c r="K29" s="2"/>
      <c r="L29" s="2">
        <v>0.1</v>
      </c>
      <c r="M29" s="2"/>
      <c r="N29" s="2">
        <v>0</v>
      </c>
      <c r="O29" s="2"/>
      <c r="P29" s="2">
        <v>0</v>
      </c>
      <c r="Q29" s="2"/>
      <c r="R29" s="2">
        <v>0</v>
      </c>
      <c r="S29" s="2"/>
      <c r="T29" s="2">
        <v>0</v>
      </c>
      <c r="U29" s="2"/>
      <c r="V29" s="2">
        <v>0</v>
      </c>
      <c r="W29" s="2"/>
      <c r="X29" s="2">
        <v>0.2</v>
      </c>
      <c r="Y29" s="2"/>
      <c r="Z29" s="2">
        <v>5.05</v>
      </c>
      <c r="AA29" s="3"/>
    </row>
    <row r="30" spans="1:27" s="1" customFormat="1" ht="14.45" x14ac:dyDescent="0.3">
      <c r="A30" s="2">
        <v>1904</v>
      </c>
      <c r="B30" s="2">
        <v>0.45</v>
      </c>
      <c r="C30" s="2"/>
      <c r="D30" s="2">
        <v>1.8</v>
      </c>
      <c r="E30" s="2"/>
      <c r="F30" s="2">
        <v>1</v>
      </c>
      <c r="G30" s="2"/>
      <c r="H30" s="2">
        <v>0.59</v>
      </c>
      <c r="I30" s="2"/>
      <c r="J30" s="2">
        <v>0</v>
      </c>
      <c r="K30" s="2"/>
      <c r="L30" s="2">
        <v>0</v>
      </c>
      <c r="M30" s="2"/>
      <c r="N30" s="2">
        <v>1.5</v>
      </c>
      <c r="O30" s="2"/>
      <c r="P30" s="2">
        <v>3.4</v>
      </c>
      <c r="Q30" s="2"/>
      <c r="R30" s="2">
        <v>0.11</v>
      </c>
      <c r="S30" s="2"/>
      <c r="T30" s="2">
        <v>0.71</v>
      </c>
      <c r="U30" s="2"/>
      <c r="V30" s="2">
        <v>0</v>
      </c>
      <c r="W30" s="2"/>
      <c r="X30" s="2">
        <v>0.25</v>
      </c>
      <c r="Y30" s="2"/>
      <c r="Z30" s="2">
        <v>9.81</v>
      </c>
      <c r="AA30" s="3"/>
    </row>
    <row r="31" spans="1:27" s="1" customFormat="1" ht="14.45" x14ac:dyDescent="0.3">
      <c r="A31" s="2">
        <v>1905</v>
      </c>
      <c r="B31" s="2">
        <v>2.6</v>
      </c>
      <c r="C31" s="2"/>
      <c r="D31" s="2">
        <v>2.6</v>
      </c>
      <c r="E31" s="2"/>
      <c r="F31" s="2">
        <v>1.1000000000000001</v>
      </c>
      <c r="G31" s="2"/>
      <c r="H31" s="2">
        <v>2.23</v>
      </c>
      <c r="I31" s="2"/>
      <c r="J31" s="2">
        <v>1.1000000000000001</v>
      </c>
      <c r="K31" s="2"/>
      <c r="L31" s="2">
        <v>7.0000000000000007E-2</v>
      </c>
      <c r="M31" s="2"/>
      <c r="N31" s="2">
        <v>0</v>
      </c>
      <c r="O31" s="2"/>
      <c r="P31" s="2">
        <v>0.95</v>
      </c>
      <c r="Q31" s="2"/>
      <c r="R31" s="2">
        <v>0.5</v>
      </c>
      <c r="S31" s="2"/>
      <c r="T31" s="2">
        <v>0</v>
      </c>
      <c r="U31" s="2"/>
      <c r="V31" s="2">
        <v>1.4</v>
      </c>
      <c r="W31" s="2"/>
      <c r="X31" s="2">
        <v>1.6</v>
      </c>
      <c r="Y31" s="2"/>
      <c r="Z31" s="2">
        <v>14.15</v>
      </c>
      <c r="AA31" s="3"/>
    </row>
    <row r="32" spans="1:27" s="1" customFormat="1" ht="14.45" x14ac:dyDescent="0.3">
      <c r="A32" s="2">
        <v>1906</v>
      </c>
      <c r="B32" s="2">
        <v>0</v>
      </c>
      <c r="C32" s="2" t="s">
        <v>25</v>
      </c>
      <c r="D32" s="2">
        <v>0</v>
      </c>
      <c r="E32" s="2" t="s">
        <v>25</v>
      </c>
      <c r="F32" s="2">
        <v>0.01</v>
      </c>
      <c r="G32" s="2" t="s">
        <v>27</v>
      </c>
      <c r="H32" s="2">
        <v>1.26</v>
      </c>
      <c r="I32" s="2"/>
      <c r="J32" s="2">
        <v>2.59</v>
      </c>
      <c r="K32" s="2"/>
      <c r="L32" s="2">
        <v>1.21</v>
      </c>
      <c r="M32" s="2"/>
      <c r="N32" s="2">
        <v>1.27</v>
      </c>
      <c r="O32" s="2"/>
      <c r="P32" s="2">
        <v>0.65</v>
      </c>
      <c r="Q32" s="2"/>
      <c r="R32" s="2">
        <v>0.53</v>
      </c>
      <c r="S32" s="2"/>
      <c r="T32" s="2">
        <v>0.66</v>
      </c>
      <c r="U32" s="2"/>
      <c r="V32" s="2">
        <v>1.24</v>
      </c>
      <c r="W32" s="2"/>
      <c r="X32" s="2">
        <v>2.4900000000000002</v>
      </c>
      <c r="Y32" s="2"/>
      <c r="Z32" s="2">
        <v>11.9</v>
      </c>
      <c r="AA32" s="3"/>
    </row>
    <row r="33" spans="1:27" s="1" customFormat="1" ht="14.45" x14ac:dyDescent="0.3">
      <c r="A33" s="2">
        <v>1907</v>
      </c>
      <c r="B33" s="2">
        <v>4.7</v>
      </c>
      <c r="C33" s="2"/>
      <c r="D33" s="2">
        <v>0.78</v>
      </c>
      <c r="E33" s="2"/>
      <c r="F33" s="2">
        <v>2.1800000000000002</v>
      </c>
      <c r="G33" s="2"/>
      <c r="H33" s="2">
        <v>1.04</v>
      </c>
      <c r="I33" s="2"/>
      <c r="J33" s="2">
        <v>2.62</v>
      </c>
      <c r="K33" s="2"/>
      <c r="L33" s="2">
        <v>3.86</v>
      </c>
      <c r="M33" s="2"/>
      <c r="N33" s="2">
        <v>0.19</v>
      </c>
      <c r="O33" s="2"/>
      <c r="P33" s="2">
        <v>0.63</v>
      </c>
      <c r="Q33" s="2"/>
      <c r="R33" s="2">
        <v>0.64</v>
      </c>
      <c r="S33" s="2"/>
      <c r="T33" s="2">
        <v>0.85</v>
      </c>
      <c r="U33" s="2"/>
      <c r="V33" s="2">
        <v>0.7</v>
      </c>
      <c r="W33" s="2"/>
      <c r="X33" s="2">
        <v>2.4500000000000002</v>
      </c>
      <c r="Y33" s="2"/>
      <c r="Z33" s="2">
        <v>20.64</v>
      </c>
      <c r="AA33" s="3"/>
    </row>
    <row r="34" spans="1:27" s="1" customFormat="1" ht="14.45" x14ac:dyDescent="0.3">
      <c r="A34" s="2">
        <v>1908</v>
      </c>
      <c r="B34" s="2">
        <v>2.15</v>
      </c>
      <c r="C34" s="2"/>
      <c r="D34" s="2">
        <v>2.5499999999999998</v>
      </c>
      <c r="E34" s="2"/>
      <c r="F34" s="2">
        <v>1.95</v>
      </c>
      <c r="G34" s="2"/>
      <c r="H34" s="2">
        <v>0.3</v>
      </c>
      <c r="I34" s="2"/>
      <c r="J34" s="2">
        <v>2.13</v>
      </c>
      <c r="K34" s="2"/>
      <c r="L34" s="2">
        <v>0.44</v>
      </c>
      <c r="M34" s="2"/>
      <c r="N34" s="2">
        <v>1.28</v>
      </c>
      <c r="O34" s="2"/>
      <c r="P34" s="2">
        <v>0.56999999999999995</v>
      </c>
      <c r="Q34" s="2"/>
      <c r="R34" s="2">
        <v>1.7</v>
      </c>
      <c r="S34" s="2"/>
      <c r="T34" s="2">
        <v>0.53</v>
      </c>
      <c r="U34" s="2"/>
      <c r="V34" s="2">
        <v>0.15</v>
      </c>
      <c r="W34" s="2"/>
      <c r="X34" s="2">
        <v>0.25</v>
      </c>
      <c r="Y34" s="2"/>
      <c r="Z34" s="2">
        <v>14</v>
      </c>
      <c r="AA34" s="3"/>
    </row>
    <row r="35" spans="1:27" s="1" customFormat="1" ht="14.45" x14ac:dyDescent="0.3">
      <c r="A35" s="2">
        <v>1909</v>
      </c>
      <c r="B35" s="2">
        <v>1.58</v>
      </c>
      <c r="C35" s="2"/>
      <c r="D35" s="2">
        <v>0.78</v>
      </c>
      <c r="E35" s="2"/>
      <c r="F35" s="2">
        <v>1.28</v>
      </c>
      <c r="G35" s="2"/>
      <c r="H35" s="2">
        <v>0.5</v>
      </c>
      <c r="I35" s="2"/>
      <c r="J35" s="2">
        <v>0.09</v>
      </c>
      <c r="K35" s="2"/>
      <c r="L35" s="2">
        <v>0</v>
      </c>
      <c r="M35" s="2"/>
      <c r="N35" s="2">
        <v>0.38</v>
      </c>
      <c r="O35" s="2"/>
      <c r="P35" s="2">
        <v>1.64</v>
      </c>
      <c r="Q35" s="2"/>
      <c r="R35" s="2">
        <v>0.68</v>
      </c>
      <c r="S35" s="2"/>
      <c r="T35" s="2">
        <v>1.29</v>
      </c>
      <c r="U35" s="2"/>
      <c r="V35" s="2">
        <v>3.53</v>
      </c>
      <c r="W35" s="2"/>
      <c r="X35" s="2">
        <v>0.71</v>
      </c>
      <c r="Y35" s="2"/>
      <c r="Z35" s="2">
        <v>12.46</v>
      </c>
      <c r="AA35" s="3"/>
    </row>
    <row r="36" spans="1:27" s="1" customFormat="1" ht="14.45" x14ac:dyDescent="0.3">
      <c r="A36" s="2">
        <v>1910</v>
      </c>
      <c r="B36" s="2">
        <v>0.71</v>
      </c>
      <c r="C36" s="2"/>
      <c r="D36" s="2">
        <v>0.52</v>
      </c>
      <c r="E36" s="2"/>
      <c r="F36" s="2">
        <v>0.81</v>
      </c>
      <c r="G36" s="2"/>
      <c r="H36" s="2">
        <v>0.53</v>
      </c>
      <c r="I36" s="2"/>
      <c r="J36" s="2">
        <v>0.65</v>
      </c>
      <c r="K36" s="2"/>
      <c r="L36" s="2">
        <v>0.02</v>
      </c>
      <c r="M36" s="2"/>
      <c r="N36" s="2">
        <v>2.62</v>
      </c>
      <c r="O36" s="2"/>
      <c r="P36" s="2">
        <v>0.54</v>
      </c>
      <c r="Q36" s="2"/>
      <c r="R36" s="2">
        <v>1.1499999999999999</v>
      </c>
      <c r="S36" s="2"/>
      <c r="T36" s="2">
        <v>0.7</v>
      </c>
      <c r="U36" s="2"/>
      <c r="V36" s="2">
        <v>0.57999999999999996</v>
      </c>
      <c r="W36" s="2"/>
      <c r="X36" s="2">
        <v>0.63</v>
      </c>
      <c r="Y36" s="2"/>
      <c r="Z36" s="2">
        <v>9.4600000000000009</v>
      </c>
      <c r="AA36" s="3"/>
    </row>
    <row r="37" spans="1:27" s="1" customFormat="1" ht="14.45" x14ac:dyDescent="0.3">
      <c r="A37" s="2">
        <v>1911</v>
      </c>
      <c r="B37" s="2">
        <v>1.49</v>
      </c>
      <c r="C37" s="2"/>
      <c r="D37" s="2">
        <v>1.3</v>
      </c>
      <c r="E37" s="2"/>
      <c r="F37" s="2">
        <v>1.27</v>
      </c>
      <c r="G37" s="2"/>
      <c r="H37" s="2">
        <v>1.35</v>
      </c>
      <c r="I37" s="2"/>
      <c r="J37" s="2">
        <v>1.01</v>
      </c>
      <c r="K37" s="2"/>
      <c r="L37" s="2">
        <v>1.63</v>
      </c>
      <c r="M37" s="2"/>
      <c r="N37" s="2">
        <v>0.5</v>
      </c>
      <c r="O37" s="2"/>
      <c r="P37" s="2">
        <v>0</v>
      </c>
      <c r="Q37" s="2"/>
      <c r="R37" s="2">
        <v>1.2</v>
      </c>
      <c r="S37" s="2"/>
      <c r="T37" s="2">
        <v>0.65</v>
      </c>
      <c r="U37" s="2"/>
      <c r="V37" s="2">
        <v>0.18</v>
      </c>
      <c r="W37" s="2"/>
      <c r="X37" s="2">
        <v>0.77</v>
      </c>
      <c r="Y37" s="2" t="s">
        <v>25</v>
      </c>
      <c r="Z37" s="2">
        <v>10.58</v>
      </c>
      <c r="AA37" s="3"/>
    </row>
    <row r="38" spans="1:27" s="1" customFormat="1" ht="14.45" x14ac:dyDescent="0.3">
      <c r="A38" s="2">
        <v>1912</v>
      </c>
      <c r="B38" s="2">
        <v>0.72</v>
      </c>
      <c r="C38" s="2"/>
      <c r="D38" s="2">
        <v>0.13</v>
      </c>
      <c r="E38" s="2"/>
      <c r="F38" s="2">
        <v>4.05</v>
      </c>
      <c r="G38" s="2"/>
      <c r="H38" s="2">
        <v>2.33</v>
      </c>
      <c r="I38" s="2"/>
      <c r="J38" s="2">
        <v>0.8</v>
      </c>
      <c r="K38" s="2"/>
      <c r="L38" s="2">
        <v>0.79</v>
      </c>
      <c r="M38" s="2" t="s">
        <v>28</v>
      </c>
      <c r="N38" s="2">
        <v>3.38</v>
      </c>
      <c r="O38" s="2"/>
      <c r="P38" s="2">
        <v>0.53</v>
      </c>
      <c r="Q38" s="2"/>
      <c r="R38" s="2">
        <v>0.65</v>
      </c>
      <c r="S38" s="2"/>
      <c r="T38" s="2">
        <v>4.08</v>
      </c>
      <c r="U38" s="2" t="s">
        <v>31</v>
      </c>
      <c r="V38" s="2">
        <v>0.87</v>
      </c>
      <c r="W38" s="2"/>
      <c r="X38" s="2">
        <v>0.69</v>
      </c>
      <c r="Y38" s="2"/>
      <c r="Z38" s="2">
        <v>14.15</v>
      </c>
      <c r="AA38" s="3"/>
    </row>
    <row r="39" spans="1:27" s="1" customFormat="1" ht="14.45" x14ac:dyDescent="0.3">
      <c r="A39" s="2">
        <v>1913</v>
      </c>
      <c r="B39" s="2">
        <v>0.48</v>
      </c>
      <c r="C39" s="2"/>
      <c r="D39" s="2">
        <v>1.02</v>
      </c>
      <c r="E39" s="2"/>
      <c r="F39" s="2">
        <v>0.75</v>
      </c>
      <c r="G39" s="2"/>
      <c r="H39" s="2">
        <v>1.68</v>
      </c>
      <c r="I39" s="2"/>
      <c r="J39" s="2">
        <v>3.16</v>
      </c>
      <c r="K39" s="2"/>
      <c r="L39" s="2">
        <v>3.79</v>
      </c>
      <c r="M39" s="2"/>
      <c r="N39" s="2">
        <v>1.42</v>
      </c>
      <c r="O39" s="2"/>
      <c r="P39" s="2">
        <v>0.81</v>
      </c>
      <c r="Q39" s="2"/>
      <c r="R39" s="2">
        <v>0.56999999999999995</v>
      </c>
      <c r="S39" s="2"/>
      <c r="T39" s="2">
        <v>0.15</v>
      </c>
      <c r="U39" s="2"/>
      <c r="V39" s="2">
        <v>1.1399999999999999</v>
      </c>
      <c r="W39" s="2"/>
      <c r="X39" s="2">
        <v>0.21</v>
      </c>
      <c r="Y39" s="2" t="s">
        <v>25</v>
      </c>
      <c r="Z39" s="2">
        <v>14.97</v>
      </c>
      <c r="AA39" s="3"/>
    </row>
    <row r="40" spans="1:27" s="1" customFormat="1" ht="14.45" x14ac:dyDescent="0.3">
      <c r="A40" s="2">
        <v>1914</v>
      </c>
      <c r="B40" s="2">
        <v>1.88</v>
      </c>
      <c r="C40" s="2"/>
      <c r="D40" s="2">
        <v>1.45</v>
      </c>
      <c r="E40" s="2"/>
      <c r="F40" s="2">
        <v>0.46</v>
      </c>
      <c r="G40" s="2"/>
      <c r="H40" s="2">
        <v>3.57</v>
      </c>
      <c r="I40" s="2"/>
      <c r="J40" s="2">
        <v>1.56</v>
      </c>
      <c r="K40" s="2"/>
      <c r="L40" s="2">
        <v>2.98</v>
      </c>
      <c r="M40" s="2"/>
      <c r="N40" s="2">
        <v>1.49</v>
      </c>
      <c r="O40" s="2"/>
      <c r="P40" s="2">
        <v>0.23</v>
      </c>
      <c r="Q40" s="2"/>
      <c r="R40" s="2">
        <v>0.7</v>
      </c>
      <c r="S40" s="2"/>
      <c r="T40" s="2">
        <v>0.54</v>
      </c>
      <c r="U40" s="2"/>
      <c r="V40" s="2">
        <v>0</v>
      </c>
      <c r="W40" s="2"/>
      <c r="X40" s="2">
        <v>0.15</v>
      </c>
      <c r="Y40" s="2"/>
      <c r="Z40" s="2">
        <v>15.01</v>
      </c>
      <c r="AA40" s="3"/>
    </row>
    <row r="41" spans="1:27" s="1" customFormat="1" ht="14.45" x14ac:dyDescent="0.3">
      <c r="A41" s="2">
        <v>1915</v>
      </c>
      <c r="B41" s="2">
        <v>0.61</v>
      </c>
      <c r="C41" s="2"/>
      <c r="D41" s="2">
        <v>1.06</v>
      </c>
      <c r="E41" s="2"/>
      <c r="F41" s="2">
        <v>0.71</v>
      </c>
      <c r="G41" s="2"/>
      <c r="H41" s="2">
        <v>3.29</v>
      </c>
      <c r="I41" s="2"/>
      <c r="J41" s="2">
        <v>2.98</v>
      </c>
      <c r="K41" s="2"/>
      <c r="L41" s="2">
        <v>0.37</v>
      </c>
      <c r="M41" s="2"/>
      <c r="N41" s="2">
        <v>0.47</v>
      </c>
      <c r="O41" s="2"/>
      <c r="P41" s="2">
        <v>0</v>
      </c>
      <c r="Q41" s="2"/>
      <c r="R41" s="2">
        <v>0.1</v>
      </c>
      <c r="S41" s="2"/>
      <c r="T41" s="2">
        <v>0.1</v>
      </c>
      <c r="U41" s="2"/>
      <c r="V41" s="2">
        <v>0.39</v>
      </c>
      <c r="W41" s="2"/>
      <c r="X41" s="2">
        <v>0.63</v>
      </c>
      <c r="Y41" s="2"/>
      <c r="Z41" s="2">
        <v>10.71</v>
      </c>
      <c r="AA41" s="3"/>
    </row>
    <row r="42" spans="1:27" s="1" customFormat="1" ht="14.45" x14ac:dyDescent="0.3">
      <c r="A42" s="2">
        <v>1916</v>
      </c>
      <c r="B42" s="2">
        <v>3.18</v>
      </c>
      <c r="C42" s="2"/>
      <c r="D42" s="2">
        <v>0.41</v>
      </c>
      <c r="E42" s="2"/>
      <c r="F42" s="2">
        <v>1.88</v>
      </c>
      <c r="G42" s="2"/>
      <c r="H42" s="2">
        <v>2.48</v>
      </c>
      <c r="I42" s="2"/>
      <c r="J42" s="2">
        <v>2.09</v>
      </c>
      <c r="K42" s="2"/>
      <c r="L42" s="2">
        <v>0.18</v>
      </c>
      <c r="M42" s="2"/>
      <c r="N42" s="2">
        <v>0.37</v>
      </c>
      <c r="O42" s="2"/>
      <c r="P42" s="2">
        <v>0</v>
      </c>
      <c r="Q42" s="2" t="s">
        <v>25</v>
      </c>
      <c r="R42" s="2">
        <v>0.53</v>
      </c>
      <c r="S42" s="2"/>
      <c r="T42" s="2">
        <v>3.99</v>
      </c>
      <c r="U42" s="2"/>
      <c r="V42" s="2">
        <v>0.48</v>
      </c>
      <c r="W42" s="2"/>
      <c r="X42" s="2">
        <v>0.41</v>
      </c>
      <c r="Y42" s="2"/>
      <c r="Z42" s="2">
        <v>16</v>
      </c>
      <c r="AA42" s="3"/>
    </row>
    <row r="43" spans="1:27" s="1" customFormat="1" ht="14.45" x14ac:dyDescent="0.3">
      <c r="A43" s="2">
        <v>1917</v>
      </c>
      <c r="B43" s="2">
        <v>0.39</v>
      </c>
      <c r="C43" s="2"/>
      <c r="D43" s="2">
        <v>1.28</v>
      </c>
      <c r="E43" s="2"/>
      <c r="F43" s="2">
        <v>1.1599999999999999</v>
      </c>
      <c r="G43" s="2"/>
      <c r="H43" s="2">
        <v>0.94</v>
      </c>
      <c r="I43" s="2"/>
      <c r="J43" s="2">
        <v>5.73</v>
      </c>
      <c r="K43" s="2"/>
      <c r="L43" s="2">
        <v>0.16</v>
      </c>
      <c r="M43" s="2"/>
      <c r="N43" s="2">
        <v>0</v>
      </c>
      <c r="O43" s="2" t="s">
        <v>25</v>
      </c>
      <c r="P43" s="2">
        <v>0</v>
      </c>
      <c r="Q43" s="2" t="s">
        <v>25</v>
      </c>
      <c r="R43" s="2">
        <v>0.63</v>
      </c>
      <c r="S43" s="2"/>
      <c r="T43" s="2">
        <v>0</v>
      </c>
      <c r="U43" s="2"/>
      <c r="V43" s="2">
        <v>0.57999999999999996</v>
      </c>
      <c r="W43" s="2"/>
      <c r="X43" s="2">
        <v>0.3</v>
      </c>
      <c r="Y43" s="2"/>
      <c r="Z43" s="2">
        <v>11.17</v>
      </c>
      <c r="AA43" s="3"/>
    </row>
    <row r="44" spans="1:27" s="1" customFormat="1" x14ac:dyDescent="0.25">
      <c r="A44" s="2">
        <v>1918</v>
      </c>
      <c r="B44" s="2">
        <v>1</v>
      </c>
      <c r="C44" s="2"/>
      <c r="D44" s="2">
        <v>1.39</v>
      </c>
      <c r="E44" s="2"/>
      <c r="F44" s="2">
        <v>2.2999999999999998</v>
      </c>
      <c r="G44" s="2"/>
      <c r="H44" s="2">
        <v>1.45</v>
      </c>
      <c r="I44" s="2"/>
      <c r="J44" s="2">
        <v>1.46</v>
      </c>
      <c r="K44" s="2"/>
      <c r="L44" s="2">
        <v>1.97</v>
      </c>
      <c r="M44" s="2"/>
      <c r="N44" s="2">
        <v>0.66</v>
      </c>
      <c r="O44" s="2"/>
      <c r="P44" s="2">
        <v>0.73</v>
      </c>
      <c r="Q44" s="2"/>
      <c r="R44" s="2">
        <v>2.04</v>
      </c>
      <c r="S44" s="2"/>
      <c r="T44" s="2">
        <v>1.76</v>
      </c>
      <c r="U44" s="2"/>
      <c r="V44" s="2">
        <v>0.46</v>
      </c>
      <c r="W44" s="2"/>
      <c r="X44" s="2">
        <v>1.07</v>
      </c>
      <c r="Y44" s="2"/>
      <c r="Z44" s="2">
        <v>16.29</v>
      </c>
      <c r="AA44" s="3"/>
    </row>
    <row r="45" spans="1:27" s="1" customFormat="1" x14ac:dyDescent="0.25">
      <c r="A45" s="2">
        <v>1919</v>
      </c>
      <c r="B45" s="2">
        <v>0.01</v>
      </c>
      <c r="C45" s="2"/>
      <c r="D45" s="2">
        <v>1.07</v>
      </c>
      <c r="E45" s="2"/>
      <c r="F45" s="2">
        <v>1.7</v>
      </c>
      <c r="G45" s="2"/>
      <c r="H45" s="2">
        <v>0.31</v>
      </c>
      <c r="I45" s="2"/>
      <c r="J45" s="2">
        <v>0</v>
      </c>
      <c r="K45" s="2" t="s">
        <v>25</v>
      </c>
      <c r="L45" s="2">
        <v>0</v>
      </c>
      <c r="M45" s="2" t="s">
        <v>25</v>
      </c>
      <c r="N45" s="2">
        <v>0</v>
      </c>
      <c r="O45" s="2" t="s">
        <v>25</v>
      </c>
      <c r="P45" s="2">
        <v>0</v>
      </c>
      <c r="Q45" s="2" t="s">
        <v>25</v>
      </c>
      <c r="R45" s="2">
        <v>0</v>
      </c>
      <c r="S45" s="2" t="s">
        <v>25</v>
      </c>
      <c r="T45" s="2">
        <v>0</v>
      </c>
      <c r="U45" s="2" t="s">
        <v>25</v>
      </c>
      <c r="V45" s="2">
        <v>0</v>
      </c>
      <c r="W45" s="2" t="s">
        <v>25</v>
      </c>
      <c r="X45" s="2">
        <v>0</v>
      </c>
      <c r="Y45" s="2" t="s">
        <v>25</v>
      </c>
      <c r="Z45" s="2">
        <v>3.09</v>
      </c>
      <c r="AA45" s="3"/>
    </row>
    <row r="46" spans="1:27" s="1" customFormat="1" x14ac:dyDescent="0.25">
      <c r="A46" s="2">
        <v>1920</v>
      </c>
      <c r="B46" s="2">
        <v>0.15</v>
      </c>
      <c r="C46" s="2" t="s">
        <v>25</v>
      </c>
      <c r="D46" s="2">
        <v>0.89</v>
      </c>
      <c r="E46" s="2" t="s">
        <v>32</v>
      </c>
      <c r="F46" s="2">
        <v>0.63</v>
      </c>
      <c r="G46" s="2" t="s">
        <v>28</v>
      </c>
      <c r="H46" s="2">
        <v>0</v>
      </c>
      <c r="I46" s="2" t="s">
        <v>25</v>
      </c>
      <c r="J46" s="2">
        <v>0</v>
      </c>
      <c r="K46" s="2" t="s">
        <v>25</v>
      </c>
      <c r="L46" s="2">
        <v>0</v>
      </c>
      <c r="M46" s="2" t="s">
        <v>25</v>
      </c>
      <c r="N46" s="2">
        <v>0</v>
      </c>
      <c r="O46" s="2" t="s">
        <v>25</v>
      </c>
      <c r="P46" s="2">
        <v>0</v>
      </c>
      <c r="Q46" s="2" t="s">
        <v>25</v>
      </c>
      <c r="R46" s="2">
        <v>0</v>
      </c>
      <c r="S46" s="2" t="s">
        <v>25</v>
      </c>
      <c r="T46" s="2">
        <v>0</v>
      </c>
      <c r="U46" s="2" t="s">
        <v>25</v>
      </c>
      <c r="V46" s="2">
        <v>0</v>
      </c>
      <c r="W46" s="2" t="s">
        <v>25</v>
      </c>
      <c r="X46" s="2">
        <v>0</v>
      </c>
      <c r="Y46" s="2" t="s">
        <v>25</v>
      </c>
      <c r="Z46" s="2">
        <v>0</v>
      </c>
      <c r="AA46" s="3"/>
    </row>
    <row r="47" spans="1:27" s="1" customFormat="1" x14ac:dyDescent="0.25">
      <c r="A47" s="2">
        <v>1921</v>
      </c>
      <c r="B47" s="2">
        <v>0</v>
      </c>
      <c r="C47" s="2" t="s">
        <v>25</v>
      </c>
      <c r="D47" s="2">
        <v>0</v>
      </c>
      <c r="E47" s="2" t="s">
        <v>25</v>
      </c>
      <c r="F47" s="2">
        <v>0</v>
      </c>
      <c r="G47" s="2" t="s">
        <v>25</v>
      </c>
      <c r="H47" s="2">
        <v>0</v>
      </c>
      <c r="I47" s="2" t="s">
        <v>25</v>
      </c>
      <c r="J47" s="2">
        <v>0</v>
      </c>
      <c r="K47" s="2" t="s">
        <v>25</v>
      </c>
      <c r="L47" s="2">
        <v>0</v>
      </c>
      <c r="M47" s="2" t="s">
        <v>25</v>
      </c>
      <c r="N47" s="2">
        <v>0</v>
      </c>
      <c r="O47" s="2" t="s">
        <v>25</v>
      </c>
      <c r="P47" s="2">
        <v>0</v>
      </c>
      <c r="Q47" s="2" t="s">
        <v>25</v>
      </c>
      <c r="R47" s="2">
        <v>0</v>
      </c>
      <c r="S47" s="2" t="s">
        <v>25</v>
      </c>
      <c r="T47" s="2">
        <v>0</v>
      </c>
      <c r="U47" s="2" t="s">
        <v>25</v>
      </c>
      <c r="V47" s="2">
        <v>0</v>
      </c>
      <c r="W47" s="2" t="s">
        <v>25</v>
      </c>
      <c r="X47" s="2">
        <v>1.92</v>
      </c>
      <c r="Y47" s="2" t="s">
        <v>33</v>
      </c>
      <c r="Z47" s="2">
        <v>0</v>
      </c>
      <c r="AA47" s="3"/>
    </row>
    <row r="48" spans="1:27" s="1" customFormat="1" x14ac:dyDescent="0.25">
      <c r="A48" s="2">
        <v>1922</v>
      </c>
      <c r="B48" s="2">
        <v>1</v>
      </c>
      <c r="C48" s="2"/>
      <c r="D48" s="2">
        <v>1.83</v>
      </c>
      <c r="E48" s="2"/>
      <c r="F48" s="2">
        <v>0.76</v>
      </c>
      <c r="G48" s="2"/>
      <c r="H48" s="2">
        <v>1.48</v>
      </c>
      <c r="I48" s="2"/>
      <c r="J48" s="2">
        <v>1.08</v>
      </c>
      <c r="K48" s="2"/>
      <c r="L48" s="2">
        <v>0.25</v>
      </c>
      <c r="M48" s="2"/>
      <c r="N48" s="2">
        <v>0.55000000000000004</v>
      </c>
      <c r="O48" s="2"/>
      <c r="P48" s="2">
        <v>2.34</v>
      </c>
      <c r="Q48" s="2"/>
      <c r="R48" s="2">
        <v>0</v>
      </c>
      <c r="S48" s="2"/>
      <c r="T48" s="2">
        <v>0.5</v>
      </c>
      <c r="U48" s="2"/>
      <c r="V48" s="2">
        <v>0.9</v>
      </c>
      <c r="W48" s="2"/>
      <c r="X48" s="2">
        <v>1.32</v>
      </c>
      <c r="Y48" s="2"/>
      <c r="Z48" s="2">
        <v>12.01</v>
      </c>
      <c r="AA48" s="3"/>
    </row>
    <row r="49" spans="1:27" s="1" customFormat="1" x14ac:dyDescent="0.25">
      <c r="A49" s="2">
        <v>1923</v>
      </c>
      <c r="B49" s="2">
        <v>1.4</v>
      </c>
      <c r="C49" s="2"/>
      <c r="D49" s="2">
        <v>0.62</v>
      </c>
      <c r="E49" s="2"/>
      <c r="F49" s="2">
        <v>0.72</v>
      </c>
      <c r="G49" s="2" t="s">
        <v>34</v>
      </c>
      <c r="H49" s="2">
        <v>0</v>
      </c>
      <c r="I49" s="2" t="s">
        <v>31</v>
      </c>
      <c r="J49" s="2">
        <v>1.59</v>
      </c>
      <c r="K49" s="2" t="s">
        <v>31</v>
      </c>
      <c r="L49" s="2">
        <v>1.46</v>
      </c>
      <c r="M49" s="2"/>
      <c r="N49" s="2">
        <v>1.01</v>
      </c>
      <c r="O49" s="2"/>
      <c r="P49" s="2">
        <v>0.99</v>
      </c>
      <c r="Q49" s="2"/>
      <c r="R49" s="2">
        <v>1.67</v>
      </c>
      <c r="S49" s="2"/>
      <c r="T49" s="2">
        <v>0.64</v>
      </c>
      <c r="U49" s="2"/>
      <c r="V49" s="2">
        <v>0.3</v>
      </c>
      <c r="W49" s="2"/>
      <c r="X49" s="2">
        <v>1.25</v>
      </c>
      <c r="Y49" s="2"/>
      <c r="Z49" s="2">
        <v>10.06</v>
      </c>
      <c r="AA49" s="3"/>
    </row>
    <row r="50" spans="1:27" s="1" customFormat="1" x14ac:dyDescent="0.25">
      <c r="A50" s="2">
        <v>1924</v>
      </c>
      <c r="B50" s="2">
        <v>0.56000000000000005</v>
      </c>
      <c r="C50" s="2"/>
      <c r="D50" s="2">
        <v>0.43</v>
      </c>
      <c r="E50" s="2"/>
      <c r="F50" s="2">
        <v>1.34</v>
      </c>
      <c r="G50" s="2"/>
      <c r="H50" s="2">
        <v>0.73</v>
      </c>
      <c r="I50" s="2"/>
      <c r="J50" s="2">
        <v>0.01</v>
      </c>
      <c r="K50" s="2"/>
      <c r="L50" s="2">
        <v>0</v>
      </c>
      <c r="M50" s="2"/>
      <c r="N50" s="2">
        <v>0.1</v>
      </c>
      <c r="O50" s="2"/>
      <c r="P50" s="2">
        <v>0.22</v>
      </c>
      <c r="Q50" s="2"/>
      <c r="R50" s="2">
        <v>0.2</v>
      </c>
      <c r="S50" s="2"/>
      <c r="T50" s="2">
        <v>1.19</v>
      </c>
      <c r="U50" s="2"/>
      <c r="V50" s="2">
        <v>0.6</v>
      </c>
      <c r="W50" s="2"/>
      <c r="X50" s="2">
        <v>1.67</v>
      </c>
      <c r="Y50" s="2"/>
      <c r="Z50" s="2">
        <v>7.05</v>
      </c>
      <c r="AA50" s="3"/>
    </row>
    <row r="51" spans="1:27" s="1" customFormat="1" x14ac:dyDescent="0.25">
      <c r="A51" s="2">
        <v>1925</v>
      </c>
      <c r="B51" s="2">
        <v>0.8</v>
      </c>
      <c r="C51" s="2"/>
      <c r="D51" s="2">
        <v>0.77</v>
      </c>
      <c r="E51" s="2"/>
      <c r="F51" s="2">
        <v>0.28000000000000003</v>
      </c>
      <c r="G51" s="2"/>
      <c r="H51" s="2">
        <v>1.19</v>
      </c>
      <c r="I51" s="2"/>
      <c r="J51" s="2">
        <v>1.33</v>
      </c>
      <c r="K51" s="2"/>
      <c r="L51" s="2">
        <v>1.1200000000000001</v>
      </c>
      <c r="M51" s="2"/>
      <c r="N51" s="2">
        <v>0.7</v>
      </c>
      <c r="O51" s="2"/>
      <c r="P51" s="2">
        <v>0.74</v>
      </c>
      <c r="Q51" s="2"/>
      <c r="R51" s="2">
        <v>0.47</v>
      </c>
      <c r="S51" s="2"/>
      <c r="T51" s="2">
        <v>0.84</v>
      </c>
      <c r="U51" s="2"/>
      <c r="V51" s="2">
        <v>0.75</v>
      </c>
      <c r="W51" s="2"/>
      <c r="X51" s="2">
        <v>0.49</v>
      </c>
      <c r="Y51" s="2"/>
      <c r="Z51" s="2">
        <v>9.48</v>
      </c>
      <c r="AA51" s="3"/>
    </row>
    <row r="52" spans="1:27" s="1" customFormat="1" x14ac:dyDescent="0.25">
      <c r="A52" s="2">
        <v>1926</v>
      </c>
      <c r="B52" s="2">
        <v>0.49</v>
      </c>
      <c r="C52" s="2"/>
      <c r="D52" s="2">
        <v>0.89</v>
      </c>
      <c r="E52" s="2"/>
      <c r="F52" s="2">
        <v>0.26</v>
      </c>
      <c r="G52" s="2"/>
      <c r="H52" s="2">
        <v>0.69</v>
      </c>
      <c r="I52" s="2"/>
      <c r="J52" s="2">
        <v>0.81</v>
      </c>
      <c r="K52" s="2"/>
      <c r="L52" s="2">
        <v>0.42</v>
      </c>
      <c r="M52" s="2"/>
      <c r="N52" s="2">
        <v>1.28</v>
      </c>
      <c r="O52" s="2"/>
      <c r="P52" s="2">
        <v>0.46</v>
      </c>
      <c r="Q52" s="2"/>
      <c r="R52" s="2">
        <v>0.05</v>
      </c>
      <c r="S52" s="2"/>
      <c r="T52" s="2">
        <v>0.01</v>
      </c>
      <c r="U52" s="2"/>
      <c r="V52" s="2">
        <v>0.87</v>
      </c>
      <c r="W52" s="2"/>
      <c r="X52" s="2">
        <v>0.61</v>
      </c>
      <c r="Y52" s="2"/>
      <c r="Z52" s="2">
        <v>6.84</v>
      </c>
      <c r="AA52" s="3"/>
    </row>
    <row r="53" spans="1:27" s="1" customFormat="1" x14ac:dyDescent="0.25">
      <c r="A53" s="2">
        <v>1927</v>
      </c>
      <c r="B53" s="2">
        <v>0.71</v>
      </c>
      <c r="C53" s="2"/>
      <c r="D53" s="2">
        <v>0.8</v>
      </c>
      <c r="E53" s="2"/>
      <c r="F53" s="2">
        <v>1.01</v>
      </c>
      <c r="G53" s="2"/>
      <c r="H53" s="2">
        <v>0.74</v>
      </c>
      <c r="I53" s="2"/>
      <c r="J53" s="2">
        <v>0.68</v>
      </c>
      <c r="K53" s="2"/>
      <c r="L53" s="2">
        <v>0</v>
      </c>
      <c r="M53" s="2" t="s">
        <v>25</v>
      </c>
      <c r="N53" s="2">
        <v>0</v>
      </c>
      <c r="O53" s="2" t="s">
        <v>25</v>
      </c>
      <c r="P53" s="2">
        <v>0.56999999999999995</v>
      </c>
      <c r="Q53" s="2"/>
      <c r="R53" s="2">
        <v>0.43</v>
      </c>
      <c r="S53" s="2"/>
      <c r="T53" s="2">
        <v>1.75</v>
      </c>
      <c r="U53" s="2"/>
      <c r="V53" s="2">
        <v>0.84</v>
      </c>
      <c r="W53" s="2"/>
      <c r="X53" s="2">
        <v>0</v>
      </c>
      <c r="Y53" s="2" t="s">
        <v>25</v>
      </c>
      <c r="Z53" s="2">
        <v>7.53</v>
      </c>
      <c r="AA53" s="3"/>
    </row>
    <row r="54" spans="1:27" s="1" customFormat="1" x14ac:dyDescent="0.25">
      <c r="A54" s="2">
        <v>1928</v>
      </c>
      <c r="B54" s="2">
        <v>0.7</v>
      </c>
      <c r="C54" s="2"/>
      <c r="D54" s="2">
        <v>0.18</v>
      </c>
      <c r="E54" s="2"/>
      <c r="F54" s="2">
        <v>0.84</v>
      </c>
      <c r="G54" s="2"/>
      <c r="H54" s="2">
        <v>0.22</v>
      </c>
      <c r="I54" s="2"/>
      <c r="J54" s="2">
        <v>0.32</v>
      </c>
      <c r="K54" s="2"/>
      <c r="L54" s="2">
        <v>0.96</v>
      </c>
      <c r="M54" s="2"/>
      <c r="N54" s="2">
        <v>0.81</v>
      </c>
      <c r="O54" s="2"/>
      <c r="P54" s="2">
        <v>0.34</v>
      </c>
      <c r="Q54" s="2"/>
      <c r="R54" s="2">
        <v>0</v>
      </c>
      <c r="S54" s="2"/>
      <c r="T54" s="2">
        <v>0.55000000000000004</v>
      </c>
      <c r="U54" s="2"/>
      <c r="V54" s="2">
        <v>0.42</v>
      </c>
      <c r="W54" s="2"/>
      <c r="X54" s="2">
        <v>0.79</v>
      </c>
      <c r="Y54" s="2"/>
      <c r="Z54" s="2">
        <v>6.13</v>
      </c>
      <c r="AA54" s="3"/>
    </row>
    <row r="55" spans="1:27" s="1" customFormat="1" x14ac:dyDescent="0.25">
      <c r="A55" s="2">
        <v>1929</v>
      </c>
      <c r="B55" s="2">
        <v>0.52</v>
      </c>
      <c r="C55" s="2"/>
      <c r="D55" s="2">
        <v>0.38</v>
      </c>
      <c r="E55" s="2"/>
      <c r="F55" s="2">
        <v>2.1</v>
      </c>
      <c r="G55" s="2"/>
      <c r="H55" s="2">
        <v>0.81</v>
      </c>
      <c r="I55" s="2"/>
      <c r="J55" s="2">
        <v>0.06</v>
      </c>
      <c r="K55" s="2"/>
      <c r="L55" s="2">
        <v>0.65</v>
      </c>
      <c r="M55" s="2"/>
      <c r="N55" s="2">
        <v>0.74</v>
      </c>
      <c r="O55" s="2"/>
      <c r="P55" s="2">
        <v>1.02</v>
      </c>
      <c r="Q55" s="2"/>
      <c r="R55" s="2">
        <v>1.1100000000000001</v>
      </c>
      <c r="S55" s="2"/>
      <c r="T55" s="2">
        <v>0.05</v>
      </c>
      <c r="U55" s="2"/>
      <c r="V55" s="2">
        <v>0</v>
      </c>
      <c r="W55" s="2"/>
      <c r="X55" s="2">
        <v>0.27</v>
      </c>
      <c r="Y55" s="2"/>
      <c r="Z55" s="2">
        <v>7.71</v>
      </c>
      <c r="AA55" s="3"/>
    </row>
    <row r="56" spans="1:27" s="1" customFormat="1" x14ac:dyDescent="0.25">
      <c r="A56" s="2">
        <v>1930</v>
      </c>
      <c r="B56" s="2">
        <v>0.44</v>
      </c>
      <c r="C56" s="2" t="s">
        <v>32</v>
      </c>
      <c r="D56" s="2">
        <v>0.8</v>
      </c>
      <c r="E56" s="2"/>
      <c r="F56" s="2">
        <v>0.39</v>
      </c>
      <c r="G56" s="2"/>
      <c r="H56" s="2">
        <v>1.59</v>
      </c>
      <c r="I56" s="2"/>
      <c r="J56" s="2">
        <v>2.09</v>
      </c>
      <c r="K56" s="2"/>
      <c r="L56" s="2">
        <v>0.17</v>
      </c>
      <c r="M56" s="2"/>
      <c r="N56" s="2">
        <v>0</v>
      </c>
      <c r="O56" s="2"/>
      <c r="P56" s="2">
        <v>0</v>
      </c>
      <c r="Q56" s="2" t="s">
        <v>25</v>
      </c>
      <c r="R56" s="2">
        <v>0</v>
      </c>
      <c r="S56" s="2" t="s">
        <v>25</v>
      </c>
      <c r="T56" s="2">
        <v>0</v>
      </c>
      <c r="U56" s="2" t="s">
        <v>25</v>
      </c>
      <c r="V56" s="2">
        <v>0</v>
      </c>
      <c r="W56" s="2" t="s">
        <v>25</v>
      </c>
      <c r="X56" s="2">
        <v>0.2</v>
      </c>
      <c r="Y56" s="2"/>
      <c r="Z56" s="2">
        <v>5.24</v>
      </c>
      <c r="AA56" s="3"/>
    </row>
    <row r="57" spans="1:27" s="1" customFormat="1" x14ac:dyDescent="0.25">
      <c r="A57" s="2">
        <v>1931</v>
      </c>
      <c r="B57" s="2">
        <v>0</v>
      </c>
      <c r="C57" s="2" t="s">
        <v>25</v>
      </c>
      <c r="D57" s="2">
        <v>0</v>
      </c>
      <c r="E57" s="2" t="s">
        <v>25</v>
      </c>
      <c r="F57" s="2">
        <v>0</v>
      </c>
      <c r="G57" s="2" t="s">
        <v>25</v>
      </c>
      <c r="H57" s="2">
        <v>0</v>
      </c>
      <c r="I57" s="2" t="s">
        <v>25</v>
      </c>
      <c r="J57" s="2">
        <v>0</v>
      </c>
      <c r="K57" s="2" t="s">
        <v>25</v>
      </c>
      <c r="L57" s="2">
        <v>0</v>
      </c>
      <c r="M57" s="2" t="s">
        <v>25</v>
      </c>
      <c r="N57" s="2">
        <v>0</v>
      </c>
      <c r="O57" s="2" t="s">
        <v>25</v>
      </c>
      <c r="P57" s="2">
        <v>0</v>
      </c>
      <c r="Q57" s="2" t="s">
        <v>25</v>
      </c>
      <c r="R57" s="2">
        <v>0</v>
      </c>
      <c r="S57" s="2" t="s">
        <v>25</v>
      </c>
      <c r="T57" s="2">
        <v>0</v>
      </c>
      <c r="U57" s="2" t="s">
        <v>25</v>
      </c>
      <c r="V57" s="2">
        <v>0</v>
      </c>
      <c r="W57" s="2" t="s">
        <v>25</v>
      </c>
      <c r="X57" s="2">
        <v>0</v>
      </c>
      <c r="Y57" s="2" t="s">
        <v>25</v>
      </c>
      <c r="Z57" s="2">
        <v>0</v>
      </c>
      <c r="AA57" s="3"/>
    </row>
    <row r="58" spans="1:27" s="1" customFormat="1" x14ac:dyDescent="0.25">
      <c r="A58" s="2">
        <v>1932</v>
      </c>
      <c r="B58" s="2">
        <v>0</v>
      </c>
      <c r="C58" s="2" t="s">
        <v>25</v>
      </c>
      <c r="D58" s="2">
        <v>0</v>
      </c>
      <c r="E58" s="2" t="s">
        <v>25</v>
      </c>
      <c r="F58" s="2">
        <v>0</v>
      </c>
      <c r="G58" s="2" t="s">
        <v>25</v>
      </c>
      <c r="H58" s="2">
        <v>0</v>
      </c>
      <c r="I58" s="2" t="s">
        <v>25</v>
      </c>
      <c r="J58" s="2">
        <v>0</v>
      </c>
      <c r="K58" s="2" t="s">
        <v>25</v>
      </c>
      <c r="L58" s="2">
        <v>0</v>
      </c>
      <c r="M58" s="2" t="s">
        <v>25</v>
      </c>
      <c r="N58" s="2">
        <v>0</v>
      </c>
      <c r="O58" s="2" t="s">
        <v>25</v>
      </c>
      <c r="P58" s="2">
        <v>0</v>
      </c>
      <c r="Q58" s="2" t="s">
        <v>25</v>
      </c>
      <c r="R58" s="2">
        <v>0</v>
      </c>
      <c r="S58" s="2" t="s">
        <v>25</v>
      </c>
      <c r="T58" s="2">
        <v>0</v>
      </c>
      <c r="U58" s="2" t="s">
        <v>25</v>
      </c>
      <c r="V58" s="2">
        <v>0</v>
      </c>
      <c r="W58" s="2" t="s">
        <v>25</v>
      </c>
      <c r="X58" s="2">
        <v>0</v>
      </c>
      <c r="Y58" s="2" t="s">
        <v>25</v>
      </c>
      <c r="Z58" s="2">
        <v>0</v>
      </c>
      <c r="AA58" s="3"/>
    </row>
    <row r="59" spans="1:27" s="1" customFormat="1" x14ac:dyDescent="0.25">
      <c r="A59" s="2">
        <v>1933</v>
      </c>
      <c r="B59" s="2">
        <v>0</v>
      </c>
      <c r="C59" s="2" t="s">
        <v>25</v>
      </c>
      <c r="D59" s="2">
        <v>0</v>
      </c>
      <c r="E59" s="2" t="s">
        <v>25</v>
      </c>
      <c r="F59" s="2">
        <v>0</v>
      </c>
      <c r="G59" s="2" t="s">
        <v>25</v>
      </c>
      <c r="H59" s="2">
        <v>0</v>
      </c>
      <c r="I59" s="2" t="s">
        <v>25</v>
      </c>
      <c r="J59" s="2">
        <v>0</v>
      </c>
      <c r="K59" s="2" t="s">
        <v>25</v>
      </c>
      <c r="L59" s="2">
        <v>0</v>
      </c>
      <c r="M59" s="2" t="s">
        <v>25</v>
      </c>
      <c r="N59" s="2">
        <v>0</v>
      </c>
      <c r="O59" s="2" t="s">
        <v>25</v>
      </c>
      <c r="P59" s="2">
        <v>0</v>
      </c>
      <c r="Q59" s="2" t="s">
        <v>25</v>
      </c>
      <c r="R59" s="2">
        <v>0</v>
      </c>
      <c r="S59" s="2" t="s">
        <v>25</v>
      </c>
      <c r="T59" s="2">
        <v>0</v>
      </c>
      <c r="U59" s="2" t="s">
        <v>25</v>
      </c>
      <c r="V59" s="2">
        <v>0</v>
      </c>
      <c r="W59" s="2" t="s">
        <v>25</v>
      </c>
      <c r="X59" s="2">
        <v>0</v>
      </c>
      <c r="Y59" s="2" t="s">
        <v>25</v>
      </c>
      <c r="Z59" s="2">
        <v>0</v>
      </c>
      <c r="AA59" s="3"/>
    </row>
    <row r="60" spans="1:27" s="1" customFormat="1" x14ac:dyDescent="0.25">
      <c r="A60" s="2">
        <v>1934</v>
      </c>
      <c r="B60" s="2">
        <v>0</v>
      </c>
      <c r="C60" s="2" t="s">
        <v>25</v>
      </c>
      <c r="D60" s="2">
        <v>0</v>
      </c>
      <c r="E60" s="2" t="s">
        <v>25</v>
      </c>
      <c r="F60" s="2">
        <v>0</v>
      </c>
      <c r="G60" s="2" t="s">
        <v>25</v>
      </c>
      <c r="H60" s="2">
        <v>0</v>
      </c>
      <c r="I60" s="2" t="s">
        <v>25</v>
      </c>
      <c r="J60" s="2">
        <v>0</v>
      </c>
      <c r="K60" s="2" t="s">
        <v>25</v>
      </c>
      <c r="L60" s="2">
        <v>0</v>
      </c>
      <c r="M60" s="2" t="s">
        <v>25</v>
      </c>
      <c r="N60" s="2">
        <v>0</v>
      </c>
      <c r="O60" s="2" t="s">
        <v>25</v>
      </c>
      <c r="P60" s="2">
        <v>0</v>
      </c>
      <c r="Q60" s="2" t="s">
        <v>25</v>
      </c>
      <c r="R60" s="2">
        <v>0</v>
      </c>
      <c r="S60" s="2" t="s">
        <v>25</v>
      </c>
      <c r="T60" s="2">
        <v>0</v>
      </c>
      <c r="U60" s="2" t="s">
        <v>25</v>
      </c>
      <c r="V60" s="2">
        <v>0</v>
      </c>
      <c r="W60" s="2" t="s">
        <v>25</v>
      </c>
      <c r="X60" s="2">
        <v>0</v>
      </c>
      <c r="Y60" s="2" t="s">
        <v>25</v>
      </c>
      <c r="Z60" s="2">
        <v>0</v>
      </c>
      <c r="AA60" s="3"/>
    </row>
    <row r="61" spans="1:27" s="1" customFormat="1" x14ac:dyDescent="0.25">
      <c r="A61" s="2">
        <v>1935</v>
      </c>
      <c r="B61" s="2">
        <v>0</v>
      </c>
      <c r="C61" s="2" t="s">
        <v>25</v>
      </c>
      <c r="D61" s="2">
        <v>0</v>
      </c>
      <c r="E61" s="2" t="s">
        <v>25</v>
      </c>
      <c r="F61" s="2">
        <v>0</v>
      </c>
      <c r="G61" s="2" t="s">
        <v>25</v>
      </c>
      <c r="H61" s="2">
        <v>0</v>
      </c>
      <c r="I61" s="2" t="s">
        <v>25</v>
      </c>
      <c r="J61" s="2">
        <v>0</v>
      </c>
      <c r="K61" s="2" t="s">
        <v>25</v>
      </c>
      <c r="L61" s="2">
        <v>0</v>
      </c>
      <c r="M61" s="2" t="s">
        <v>25</v>
      </c>
      <c r="N61" s="2">
        <v>0</v>
      </c>
      <c r="O61" s="2" t="s">
        <v>25</v>
      </c>
      <c r="P61" s="2">
        <v>0</v>
      </c>
      <c r="Q61" s="2" t="s">
        <v>25</v>
      </c>
      <c r="R61" s="2">
        <v>0</v>
      </c>
      <c r="S61" s="2" t="s">
        <v>25</v>
      </c>
      <c r="T61" s="2">
        <v>0</v>
      </c>
      <c r="U61" s="2" t="s">
        <v>25</v>
      </c>
      <c r="V61" s="2">
        <v>0</v>
      </c>
      <c r="W61" s="2" t="s">
        <v>25</v>
      </c>
      <c r="X61" s="2">
        <v>0</v>
      </c>
      <c r="Y61" s="2" t="s">
        <v>25</v>
      </c>
      <c r="Z61" s="2">
        <v>0</v>
      </c>
      <c r="AA61" s="3"/>
    </row>
    <row r="62" spans="1:27" s="1" customFormat="1" x14ac:dyDescent="0.25">
      <c r="A62" s="2">
        <v>1936</v>
      </c>
      <c r="B62" s="2">
        <v>0</v>
      </c>
      <c r="C62" s="2" t="s">
        <v>25</v>
      </c>
      <c r="D62" s="2">
        <v>0</v>
      </c>
      <c r="E62" s="2" t="s">
        <v>25</v>
      </c>
      <c r="F62" s="2">
        <v>0</v>
      </c>
      <c r="G62" s="2" t="s">
        <v>25</v>
      </c>
      <c r="H62" s="2">
        <v>0</v>
      </c>
      <c r="I62" s="2" t="s">
        <v>25</v>
      </c>
      <c r="J62" s="2">
        <v>0</v>
      </c>
      <c r="K62" s="2" t="s">
        <v>25</v>
      </c>
      <c r="L62" s="2">
        <v>0</v>
      </c>
      <c r="M62" s="2" t="s">
        <v>25</v>
      </c>
      <c r="N62" s="2">
        <v>0</v>
      </c>
      <c r="O62" s="2" t="s">
        <v>25</v>
      </c>
      <c r="P62" s="2">
        <v>0</v>
      </c>
      <c r="Q62" s="2" t="s">
        <v>25</v>
      </c>
      <c r="R62" s="2">
        <v>0</v>
      </c>
      <c r="S62" s="2" t="s">
        <v>25</v>
      </c>
      <c r="T62" s="2">
        <v>0</v>
      </c>
      <c r="U62" s="2" t="s">
        <v>25</v>
      </c>
      <c r="V62" s="2">
        <v>0</v>
      </c>
      <c r="W62" s="2" t="s">
        <v>25</v>
      </c>
      <c r="X62" s="2">
        <v>0</v>
      </c>
      <c r="Y62" s="2" t="s">
        <v>25</v>
      </c>
      <c r="Z62" s="2">
        <v>0</v>
      </c>
      <c r="AA62" s="3"/>
    </row>
    <row r="63" spans="1:27" s="1" customFormat="1" x14ac:dyDescent="0.25">
      <c r="A63" s="2">
        <v>1937</v>
      </c>
      <c r="B63" s="2">
        <v>0</v>
      </c>
      <c r="C63" s="2" t="s">
        <v>25</v>
      </c>
      <c r="D63" s="2">
        <v>0</v>
      </c>
      <c r="E63" s="2" t="s">
        <v>25</v>
      </c>
      <c r="F63" s="2">
        <v>0</v>
      </c>
      <c r="G63" s="2" t="s">
        <v>25</v>
      </c>
      <c r="H63" s="2">
        <v>0</v>
      </c>
      <c r="I63" s="2" t="s">
        <v>25</v>
      </c>
      <c r="J63" s="2">
        <v>0</v>
      </c>
      <c r="K63" s="2" t="s">
        <v>25</v>
      </c>
      <c r="L63" s="2">
        <v>0</v>
      </c>
      <c r="M63" s="2" t="s">
        <v>25</v>
      </c>
      <c r="N63" s="2">
        <v>0</v>
      </c>
      <c r="O63" s="2" t="s">
        <v>25</v>
      </c>
      <c r="P63" s="2">
        <v>0</v>
      </c>
      <c r="Q63" s="2" t="s">
        <v>25</v>
      </c>
      <c r="R63" s="2">
        <v>0</v>
      </c>
      <c r="S63" s="2" t="s">
        <v>25</v>
      </c>
      <c r="T63" s="2">
        <v>0</v>
      </c>
      <c r="U63" s="2" t="s">
        <v>25</v>
      </c>
      <c r="V63" s="2">
        <v>0</v>
      </c>
      <c r="W63" s="2" t="s">
        <v>25</v>
      </c>
      <c r="X63" s="2">
        <v>0</v>
      </c>
      <c r="Y63" s="2" t="s">
        <v>25</v>
      </c>
      <c r="Z63" s="2">
        <v>0</v>
      </c>
      <c r="AA63" s="3"/>
    </row>
    <row r="64" spans="1:27" s="1" customFormat="1" x14ac:dyDescent="0.25">
      <c r="A64" s="2">
        <v>1938</v>
      </c>
      <c r="B64" s="2">
        <v>0</v>
      </c>
      <c r="C64" s="2" t="s">
        <v>25</v>
      </c>
      <c r="D64" s="2">
        <v>0</v>
      </c>
      <c r="E64" s="2" t="s">
        <v>25</v>
      </c>
      <c r="F64" s="2">
        <v>0</v>
      </c>
      <c r="G64" s="2" t="s">
        <v>25</v>
      </c>
      <c r="H64" s="2">
        <v>0</v>
      </c>
      <c r="I64" s="2" t="s">
        <v>25</v>
      </c>
      <c r="J64" s="2">
        <v>0</v>
      </c>
      <c r="K64" s="2" t="s">
        <v>25</v>
      </c>
      <c r="L64" s="2">
        <v>0</v>
      </c>
      <c r="M64" s="2" t="s">
        <v>25</v>
      </c>
      <c r="N64" s="2">
        <v>0</v>
      </c>
      <c r="O64" s="2" t="s">
        <v>25</v>
      </c>
      <c r="P64" s="2">
        <v>0</v>
      </c>
      <c r="Q64" s="2" t="s">
        <v>25</v>
      </c>
      <c r="R64" s="2">
        <v>0</v>
      </c>
      <c r="S64" s="2" t="s">
        <v>25</v>
      </c>
      <c r="T64" s="2">
        <v>0</v>
      </c>
      <c r="U64" s="2" t="s">
        <v>25</v>
      </c>
      <c r="V64" s="2">
        <v>0</v>
      </c>
      <c r="W64" s="2" t="s">
        <v>25</v>
      </c>
      <c r="X64" s="2">
        <v>0.34</v>
      </c>
      <c r="Y64" s="2"/>
      <c r="Z64" s="2">
        <v>0.34</v>
      </c>
      <c r="AA64" s="3"/>
    </row>
    <row r="65" spans="1:27" s="1" customFormat="1" x14ac:dyDescent="0.25">
      <c r="A65" s="2">
        <v>1939</v>
      </c>
      <c r="B65" s="2">
        <v>1.17</v>
      </c>
      <c r="C65" s="2"/>
      <c r="D65" s="2">
        <v>0.96</v>
      </c>
      <c r="E65" s="2"/>
      <c r="F65" s="2">
        <v>1.18</v>
      </c>
      <c r="G65" s="2"/>
      <c r="H65" s="2">
        <v>3.12</v>
      </c>
      <c r="I65" s="2"/>
      <c r="J65" s="2">
        <v>1.0900000000000001</v>
      </c>
      <c r="K65" s="2"/>
      <c r="L65" s="2">
        <v>0.1</v>
      </c>
      <c r="M65" s="2"/>
      <c r="N65" s="2">
        <v>1.1299999999999999</v>
      </c>
      <c r="O65" s="2"/>
      <c r="P65" s="2">
        <v>0.24</v>
      </c>
      <c r="Q65" s="2"/>
      <c r="R65" s="2">
        <v>1.78</v>
      </c>
      <c r="S65" s="2"/>
      <c r="T65" s="2">
        <v>2.38</v>
      </c>
      <c r="U65" s="2"/>
      <c r="V65" s="2">
        <v>0.16</v>
      </c>
      <c r="W65" s="2"/>
      <c r="X65" s="2">
        <v>0.3</v>
      </c>
      <c r="Y65" s="2"/>
      <c r="Z65" s="2">
        <v>13.61</v>
      </c>
      <c r="AA65" s="3"/>
    </row>
    <row r="66" spans="1:27" s="1" customFormat="1" x14ac:dyDescent="0.25">
      <c r="A66" s="2">
        <v>1940</v>
      </c>
      <c r="B66" s="2">
        <v>2.2599999999999998</v>
      </c>
      <c r="C66" s="2"/>
      <c r="D66" s="2">
        <v>1.63</v>
      </c>
      <c r="E66" s="2"/>
      <c r="F66" s="2">
        <v>0.44</v>
      </c>
      <c r="G66" s="2"/>
      <c r="H66" s="2">
        <v>3.13</v>
      </c>
      <c r="I66" s="2"/>
      <c r="J66" s="2">
        <v>0.09</v>
      </c>
      <c r="K66" s="2"/>
      <c r="L66" s="2">
        <v>1.1000000000000001</v>
      </c>
      <c r="M66" s="2"/>
      <c r="N66" s="2">
        <v>0.05</v>
      </c>
      <c r="O66" s="2"/>
      <c r="P66" s="2">
        <v>0.04</v>
      </c>
      <c r="Q66" s="2"/>
      <c r="R66" s="2">
        <v>1</v>
      </c>
      <c r="S66" s="2"/>
      <c r="T66" s="2">
        <v>0.73</v>
      </c>
      <c r="U66" s="2"/>
      <c r="V66" s="2">
        <v>0.59</v>
      </c>
      <c r="W66" s="2"/>
      <c r="X66" s="2">
        <v>1.03</v>
      </c>
      <c r="Y66" s="2"/>
      <c r="Z66" s="2">
        <v>12.09</v>
      </c>
      <c r="AA66" s="3"/>
    </row>
    <row r="67" spans="1:27" s="1" customFormat="1" x14ac:dyDescent="0.25">
      <c r="A67" s="2">
        <v>1941</v>
      </c>
      <c r="B67" s="2">
        <v>1.51</v>
      </c>
      <c r="C67" s="2"/>
      <c r="D67" s="2">
        <v>1.22</v>
      </c>
      <c r="E67" s="2"/>
      <c r="F67" s="2">
        <v>1.67</v>
      </c>
      <c r="G67" s="2"/>
      <c r="H67" s="2">
        <v>3.04</v>
      </c>
      <c r="I67" s="2"/>
      <c r="J67" s="2">
        <v>2.16</v>
      </c>
      <c r="K67" s="2"/>
      <c r="L67" s="2">
        <v>2.31</v>
      </c>
      <c r="M67" s="2"/>
      <c r="N67" s="2">
        <v>1.75</v>
      </c>
      <c r="O67" s="2"/>
      <c r="P67" s="2">
        <v>2.66</v>
      </c>
      <c r="Q67" s="2"/>
      <c r="R67" s="2">
        <v>0.92</v>
      </c>
      <c r="S67" s="2"/>
      <c r="T67" s="2">
        <v>2.5</v>
      </c>
      <c r="U67" s="2"/>
      <c r="V67" s="2">
        <v>1.81</v>
      </c>
      <c r="W67" s="2"/>
      <c r="X67" s="2">
        <v>2.31</v>
      </c>
      <c r="Y67" s="2"/>
      <c r="Z67" s="2">
        <v>23.86</v>
      </c>
      <c r="AA67" s="3"/>
    </row>
    <row r="68" spans="1:27" s="1" customFormat="1" x14ac:dyDescent="0.25">
      <c r="A68" s="2">
        <v>1942</v>
      </c>
      <c r="B68" s="2">
        <v>1.41</v>
      </c>
      <c r="C68" s="2"/>
      <c r="D68" s="2">
        <v>1.31</v>
      </c>
      <c r="E68" s="2"/>
      <c r="F68" s="2">
        <v>1.25</v>
      </c>
      <c r="G68" s="2"/>
      <c r="H68" s="2">
        <v>2.2200000000000002</v>
      </c>
      <c r="I68" s="2"/>
      <c r="J68" s="2">
        <v>2.1</v>
      </c>
      <c r="K68" s="2"/>
      <c r="L68" s="2">
        <v>0</v>
      </c>
      <c r="M68" s="2"/>
      <c r="N68" s="2">
        <v>0</v>
      </c>
      <c r="O68" s="2"/>
      <c r="P68" s="2">
        <v>0.21</v>
      </c>
      <c r="Q68" s="2"/>
      <c r="R68" s="2">
        <v>0</v>
      </c>
      <c r="S68" s="2"/>
      <c r="T68" s="2">
        <v>1.22</v>
      </c>
      <c r="U68" s="2"/>
      <c r="V68" s="2">
        <v>0.75</v>
      </c>
      <c r="W68" s="2"/>
      <c r="X68" s="2">
        <v>0.25</v>
      </c>
      <c r="Y68" s="2"/>
      <c r="Z68" s="2">
        <v>10.72</v>
      </c>
      <c r="AA68" s="3"/>
    </row>
    <row r="69" spans="1:27" s="1" customFormat="1" x14ac:dyDescent="0.25">
      <c r="A69" s="2">
        <v>1943</v>
      </c>
      <c r="B69" s="2">
        <v>0.75</v>
      </c>
      <c r="C69" s="2"/>
      <c r="D69" s="2">
        <v>1.04</v>
      </c>
      <c r="E69" s="2" t="s">
        <v>27</v>
      </c>
      <c r="F69" s="2">
        <v>1.8</v>
      </c>
      <c r="G69" s="2"/>
      <c r="H69" s="2">
        <v>1.91</v>
      </c>
      <c r="I69" s="2"/>
      <c r="J69" s="2">
        <v>0</v>
      </c>
      <c r="K69" s="2" t="s">
        <v>25</v>
      </c>
      <c r="L69" s="2">
        <v>0</v>
      </c>
      <c r="M69" s="2" t="s">
        <v>25</v>
      </c>
      <c r="N69" s="2">
        <v>0</v>
      </c>
      <c r="O69" s="2" t="s">
        <v>25</v>
      </c>
      <c r="P69" s="2">
        <v>0</v>
      </c>
      <c r="Q69" s="2" t="s">
        <v>25</v>
      </c>
      <c r="R69" s="2">
        <v>0</v>
      </c>
      <c r="S69" s="2" t="s">
        <v>25</v>
      </c>
      <c r="T69" s="2">
        <v>0</v>
      </c>
      <c r="U69" s="2" t="s">
        <v>25</v>
      </c>
      <c r="V69" s="2">
        <v>0</v>
      </c>
      <c r="W69" s="2" t="s">
        <v>25</v>
      </c>
      <c r="X69" s="2">
        <v>0</v>
      </c>
      <c r="Y69" s="2" t="s">
        <v>25</v>
      </c>
      <c r="Z69" s="2">
        <v>4.46</v>
      </c>
      <c r="AA69" s="3"/>
    </row>
    <row r="70" spans="1:27" s="1" customFormat="1" x14ac:dyDescent="0.25">
      <c r="A70" s="2">
        <v>1944</v>
      </c>
      <c r="B70" s="2">
        <v>0</v>
      </c>
      <c r="C70" s="2" t="s">
        <v>25</v>
      </c>
      <c r="D70" s="2">
        <v>0</v>
      </c>
      <c r="E70" s="2" t="s">
        <v>25</v>
      </c>
      <c r="F70" s="2">
        <v>0</v>
      </c>
      <c r="G70" s="2" t="s">
        <v>25</v>
      </c>
      <c r="H70" s="2">
        <v>0</v>
      </c>
      <c r="I70" s="2" t="s">
        <v>25</v>
      </c>
      <c r="J70" s="2">
        <v>0</v>
      </c>
      <c r="K70" s="2" t="s">
        <v>25</v>
      </c>
      <c r="L70" s="2">
        <v>0</v>
      </c>
      <c r="M70" s="2" t="s">
        <v>25</v>
      </c>
      <c r="N70" s="2">
        <v>0</v>
      </c>
      <c r="O70" s="2" t="s">
        <v>25</v>
      </c>
      <c r="P70" s="2">
        <v>0</v>
      </c>
      <c r="Q70" s="2" t="s">
        <v>25</v>
      </c>
      <c r="R70" s="2">
        <v>0</v>
      </c>
      <c r="S70" s="2" t="s">
        <v>25</v>
      </c>
      <c r="T70" s="2">
        <v>0</v>
      </c>
      <c r="U70" s="2" t="s">
        <v>25</v>
      </c>
      <c r="V70" s="2">
        <v>0</v>
      </c>
      <c r="W70" s="2" t="s">
        <v>25</v>
      </c>
      <c r="X70" s="2">
        <v>0</v>
      </c>
      <c r="Y70" s="2" t="s">
        <v>25</v>
      </c>
      <c r="Z70" s="2">
        <v>0</v>
      </c>
      <c r="AA70" s="3"/>
    </row>
    <row r="71" spans="1:27" s="1" customFormat="1" x14ac:dyDescent="0.25">
      <c r="A71" s="2">
        <v>1945</v>
      </c>
      <c r="B71" s="2">
        <v>0</v>
      </c>
      <c r="C71" s="2" t="s">
        <v>25</v>
      </c>
      <c r="D71" s="2">
        <v>0</v>
      </c>
      <c r="E71" s="2" t="s">
        <v>25</v>
      </c>
      <c r="F71" s="2">
        <v>0</v>
      </c>
      <c r="G71" s="2" t="s">
        <v>25</v>
      </c>
      <c r="H71" s="2">
        <v>0</v>
      </c>
      <c r="I71" s="2" t="s">
        <v>25</v>
      </c>
      <c r="J71" s="2">
        <v>0</v>
      </c>
      <c r="K71" s="2" t="s">
        <v>25</v>
      </c>
      <c r="L71" s="2">
        <v>0</v>
      </c>
      <c r="M71" s="2" t="s">
        <v>25</v>
      </c>
      <c r="N71" s="2">
        <v>0</v>
      </c>
      <c r="O71" s="2" t="s">
        <v>25</v>
      </c>
      <c r="P71" s="2">
        <v>0</v>
      </c>
      <c r="Q71" s="2" t="s">
        <v>25</v>
      </c>
      <c r="R71" s="2">
        <v>0</v>
      </c>
      <c r="S71" s="2" t="s">
        <v>25</v>
      </c>
      <c r="T71" s="2">
        <v>0</v>
      </c>
      <c r="U71" s="2" t="s">
        <v>25</v>
      </c>
      <c r="V71" s="2">
        <v>0</v>
      </c>
      <c r="W71" s="2" t="s">
        <v>25</v>
      </c>
      <c r="X71" s="2">
        <v>0</v>
      </c>
      <c r="Y71" s="2" t="s">
        <v>25</v>
      </c>
      <c r="Z71" s="2">
        <v>0</v>
      </c>
      <c r="AA71" s="3"/>
    </row>
    <row r="72" spans="1:27" s="1" customFormat="1" x14ac:dyDescent="0.25">
      <c r="A72" s="2">
        <v>1946</v>
      </c>
      <c r="B72" s="2">
        <v>0</v>
      </c>
      <c r="C72" s="2" t="s">
        <v>25</v>
      </c>
      <c r="D72" s="2">
        <v>0</v>
      </c>
      <c r="E72" s="2" t="s">
        <v>25</v>
      </c>
      <c r="F72" s="2">
        <v>0</v>
      </c>
      <c r="G72" s="2" t="s">
        <v>25</v>
      </c>
      <c r="H72" s="2">
        <v>0</v>
      </c>
      <c r="I72" s="2" t="s">
        <v>25</v>
      </c>
      <c r="J72" s="2">
        <v>0</v>
      </c>
      <c r="K72" s="2" t="s">
        <v>25</v>
      </c>
      <c r="L72" s="2">
        <v>0</v>
      </c>
      <c r="M72" s="2" t="s">
        <v>25</v>
      </c>
      <c r="N72" s="2">
        <v>0</v>
      </c>
      <c r="O72" s="2" t="s">
        <v>25</v>
      </c>
      <c r="P72" s="2">
        <v>0</v>
      </c>
      <c r="Q72" s="2" t="s">
        <v>25</v>
      </c>
      <c r="R72" s="2">
        <v>0</v>
      </c>
      <c r="S72" s="2" t="s">
        <v>25</v>
      </c>
      <c r="T72" s="2">
        <v>0</v>
      </c>
      <c r="U72" s="2" t="s">
        <v>25</v>
      </c>
      <c r="V72" s="2">
        <v>0</v>
      </c>
      <c r="W72" s="2" t="s">
        <v>25</v>
      </c>
      <c r="X72" s="2">
        <v>0</v>
      </c>
      <c r="Y72" s="2" t="s">
        <v>25</v>
      </c>
      <c r="Z72" s="2">
        <v>0</v>
      </c>
      <c r="AA72" s="3"/>
    </row>
    <row r="73" spans="1:27" s="1" customFormat="1" x14ac:dyDescent="0.25">
      <c r="A73" s="2">
        <v>1947</v>
      </c>
      <c r="B73" s="2">
        <v>0</v>
      </c>
      <c r="C73" s="2" t="s">
        <v>25</v>
      </c>
      <c r="D73" s="2">
        <v>0</v>
      </c>
      <c r="E73" s="2" t="s">
        <v>25</v>
      </c>
      <c r="F73" s="2">
        <v>0</v>
      </c>
      <c r="G73" s="2" t="s">
        <v>25</v>
      </c>
      <c r="H73" s="2">
        <v>0</v>
      </c>
      <c r="I73" s="2" t="s">
        <v>25</v>
      </c>
      <c r="J73" s="2">
        <v>0</v>
      </c>
      <c r="K73" s="2" t="s">
        <v>25</v>
      </c>
      <c r="L73" s="2">
        <v>0</v>
      </c>
      <c r="M73" s="2" t="s">
        <v>25</v>
      </c>
      <c r="N73" s="2">
        <v>0</v>
      </c>
      <c r="O73" s="2" t="s">
        <v>25</v>
      </c>
      <c r="P73" s="2">
        <v>0</v>
      </c>
      <c r="Q73" s="2" t="s">
        <v>25</v>
      </c>
      <c r="R73" s="2">
        <v>0</v>
      </c>
      <c r="S73" s="2" t="s">
        <v>25</v>
      </c>
      <c r="T73" s="2">
        <v>0</v>
      </c>
      <c r="U73" s="2" t="s">
        <v>25</v>
      </c>
      <c r="V73" s="2">
        <v>0</v>
      </c>
      <c r="W73" s="2" t="s">
        <v>25</v>
      </c>
      <c r="X73" s="2">
        <v>0</v>
      </c>
      <c r="Y73" s="2" t="s">
        <v>25</v>
      </c>
      <c r="Z73" s="2">
        <v>0</v>
      </c>
      <c r="AA73" s="3"/>
    </row>
    <row r="74" spans="1:27" s="1" customFormat="1" x14ac:dyDescent="0.25">
      <c r="A74" s="2">
        <v>1948</v>
      </c>
      <c r="B74" s="2">
        <v>0</v>
      </c>
      <c r="C74" s="2" t="s">
        <v>25</v>
      </c>
      <c r="D74" s="2">
        <v>0</v>
      </c>
      <c r="E74" s="2" t="s">
        <v>25</v>
      </c>
      <c r="F74" s="2">
        <v>0</v>
      </c>
      <c r="G74" s="2" t="s">
        <v>25</v>
      </c>
      <c r="H74" s="2">
        <v>0</v>
      </c>
      <c r="I74" s="2" t="s">
        <v>25</v>
      </c>
      <c r="J74" s="2">
        <v>0</v>
      </c>
      <c r="K74" s="2" t="s">
        <v>25</v>
      </c>
      <c r="L74" s="2">
        <v>0</v>
      </c>
      <c r="M74" s="2" t="s">
        <v>25</v>
      </c>
      <c r="N74" s="2">
        <v>0</v>
      </c>
      <c r="O74" s="2" t="s">
        <v>25</v>
      </c>
      <c r="P74" s="2">
        <v>0</v>
      </c>
      <c r="Q74" s="2" t="s">
        <v>25</v>
      </c>
      <c r="R74" s="2">
        <v>0</v>
      </c>
      <c r="S74" s="2" t="s">
        <v>25</v>
      </c>
      <c r="T74" s="2">
        <v>0</v>
      </c>
      <c r="U74" s="2" t="s">
        <v>25</v>
      </c>
      <c r="V74" s="2">
        <v>0</v>
      </c>
      <c r="W74" s="2" t="s">
        <v>25</v>
      </c>
      <c r="X74" s="2">
        <v>0</v>
      </c>
      <c r="Y74" s="2" t="s">
        <v>25</v>
      </c>
      <c r="Z74" s="2">
        <v>0</v>
      </c>
      <c r="AA74" s="3"/>
    </row>
    <row r="75" spans="1:27" s="1" customFormat="1" x14ac:dyDescent="0.25">
      <c r="A75" s="2">
        <v>1949</v>
      </c>
      <c r="B75" s="2">
        <v>0</v>
      </c>
      <c r="C75" s="2" t="s">
        <v>25</v>
      </c>
      <c r="D75" s="2">
        <v>0</v>
      </c>
      <c r="E75" s="2" t="s">
        <v>25</v>
      </c>
      <c r="F75" s="2">
        <v>0</v>
      </c>
      <c r="G75" s="2" t="s">
        <v>25</v>
      </c>
      <c r="H75" s="2">
        <v>0</v>
      </c>
      <c r="I75" s="2" t="s">
        <v>25</v>
      </c>
      <c r="J75" s="2">
        <v>0</v>
      </c>
      <c r="K75" s="2" t="s">
        <v>25</v>
      </c>
      <c r="L75" s="2">
        <v>0</v>
      </c>
      <c r="M75" s="2" t="s">
        <v>25</v>
      </c>
      <c r="N75" s="2">
        <v>0</v>
      </c>
      <c r="O75" s="2" t="s">
        <v>25</v>
      </c>
      <c r="P75" s="2">
        <v>0</v>
      </c>
      <c r="Q75" s="2" t="s">
        <v>25</v>
      </c>
      <c r="R75" s="2">
        <v>0</v>
      </c>
      <c r="S75" s="2" t="s">
        <v>25</v>
      </c>
      <c r="T75" s="2">
        <v>0</v>
      </c>
      <c r="U75" s="2" t="s">
        <v>25</v>
      </c>
      <c r="V75" s="2">
        <v>0</v>
      </c>
      <c r="W75" s="2" t="s">
        <v>25</v>
      </c>
      <c r="X75" s="2">
        <v>0</v>
      </c>
      <c r="Y75" s="2" t="s">
        <v>25</v>
      </c>
      <c r="Z75" s="2">
        <v>0</v>
      </c>
      <c r="AA75" s="3"/>
    </row>
    <row r="76" spans="1:27" s="1" customFormat="1" x14ac:dyDescent="0.25">
      <c r="A76" s="2">
        <v>1950</v>
      </c>
      <c r="B76" s="2">
        <v>0</v>
      </c>
      <c r="C76" s="2" t="s">
        <v>25</v>
      </c>
      <c r="D76" s="2">
        <v>0</v>
      </c>
      <c r="E76" s="2" t="s">
        <v>25</v>
      </c>
      <c r="F76" s="2">
        <v>0</v>
      </c>
      <c r="G76" s="2" t="s">
        <v>25</v>
      </c>
      <c r="H76" s="2">
        <v>0</v>
      </c>
      <c r="I76" s="2" t="s">
        <v>25</v>
      </c>
      <c r="J76" s="2">
        <v>0</v>
      </c>
      <c r="K76" s="2" t="s">
        <v>25</v>
      </c>
      <c r="L76" s="2">
        <v>0</v>
      </c>
      <c r="M76" s="2" t="s">
        <v>25</v>
      </c>
      <c r="N76" s="2">
        <v>0</v>
      </c>
      <c r="O76" s="2" t="s">
        <v>25</v>
      </c>
      <c r="P76" s="2">
        <v>0</v>
      </c>
      <c r="Q76" s="2" t="s">
        <v>25</v>
      </c>
      <c r="R76" s="2">
        <v>0</v>
      </c>
      <c r="S76" s="2" t="s">
        <v>25</v>
      </c>
      <c r="T76" s="2">
        <v>0</v>
      </c>
      <c r="U76" s="2" t="s">
        <v>25</v>
      </c>
      <c r="V76" s="2">
        <v>0</v>
      </c>
      <c r="W76" s="2" t="s">
        <v>25</v>
      </c>
      <c r="X76" s="2">
        <v>0</v>
      </c>
      <c r="Y76" s="2" t="s">
        <v>25</v>
      </c>
      <c r="Z76" s="2">
        <v>0</v>
      </c>
      <c r="AA76" s="3"/>
    </row>
    <row r="77" spans="1:27" s="1" customFormat="1" x14ac:dyDescent="0.25">
      <c r="A77" s="2">
        <v>1951</v>
      </c>
      <c r="B77" s="2">
        <v>0</v>
      </c>
      <c r="C77" s="2" t="s">
        <v>25</v>
      </c>
      <c r="D77" s="2">
        <v>0</v>
      </c>
      <c r="E77" s="2" t="s">
        <v>25</v>
      </c>
      <c r="F77" s="2">
        <v>0</v>
      </c>
      <c r="G77" s="2" t="s">
        <v>25</v>
      </c>
      <c r="H77" s="2">
        <v>0</v>
      </c>
      <c r="I77" s="2" t="s">
        <v>25</v>
      </c>
      <c r="J77" s="2">
        <v>0</v>
      </c>
      <c r="K77" s="2" t="s">
        <v>25</v>
      </c>
      <c r="L77" s="2">
        <v>0</v>
      </c>
      <c r="M77" s="2" t="s">
        <v>25</v>
      </c>
      <c r="N77" s="2">
        <v>0</v>
      </c>
      <c r="O77" s="2" t="s">
        <v>25</v>
      </c>
      <c r="P77" s="2">
        <v>0</v>
      </c>
      <c r="Q77" s="2" t="s">
        <v>25</v>
      </c>
      <c r="R77" s="2">
        <v>0</v>
      </c>
      <c r="S77" s="2" t="s">
        <v>25</v>
      </c>
      <c r="T77" s="2">
        <v>0</v>
      </c>
      <c r="U77" s="2" t="s">
        <v>25</v>
      </c>
      <c r="V77" s="2">
        <v>0</v>
      </c>
      <c r="W77" s="2" t="s">
        <v>25</v>
      </c>
      <c r="X77" s="2">
        <v>0</v>
      </c>
      <c r="Y77" s="2" t="s">
        <v>25</v>
      </c>
      <c r="Z77" s="2">
        <v>0</v>
      </c>
      <c r="AA77" s="3"/>
    </row>
    <row r="78" spans="1:27" s="1" customFormat="1" x14ac:dyDescent="0.25">
      <c r="A78" s="2">
        <v>1952</v>
      </c>
      <c r="B78" s="2">
        <v>0</v>
      </c>
      <c r="C78" s="2" t="s">
        <v>25</v>
      </c>
      <c r="D78" s="2">
        <v>0</v>
      </c>
      <c r="E78" s="2" t="s">
        <v>25</v>
      </c>
      <c r="F78" s="2">
        <v>0</v>
      </c>
      <c r="G78" s="2" t="s">
        <v>25</v>
      </c>
      <c r="H78" s="2">
        <v>0</v>
      </c>
      <c r="I78" s="2" t="s">
        <v>25</v>
      </c>
      <c r="J78" s="2">
        <v>0</v>
      </c>
      <c r="K78" s="2" t="s">
        <v>25</v>
      </c>
      <c r="L78" s="2">
        <v>0</v>
      </c>
      <c r="M78" s="2" t="s">
        <v>25</v>
      </c>
      <c r="N78" s="2">
        <v>0</v>
      </c>
      <c r="O78" s="2" t="s">
        <v>25</v>
      </c>
      <c r="P78" s="2">
        <v>0</v>
      </c>
      <c r="Q78" s="2" t="s">
        <v>25</v>
      </c>
      <c r="R78" s="2">
        <v>0</v>
      </c>
      <c r="S78" s="2" t="s">
        <v>25</v>
      </c>
      <c r="T78" s="2">
        <v>0</v>
      </c>
      <c r="U78" s="2"/>
      <c r="V78" s="2">
        <v>0.5</v>
      </c>
      <c r="W78" s="2"/>
      <c r="X78" s="2">
        <v>1.45</v>
      </c>
      <c r="Y78" s="2"/>
      <c r="Z78" s="2">
        <v>1.95</v>
      </c>
      <c r="AA78" s="3"/>
    </row>
    <row r="79" spans="1:27" s="1" customFormat="1" x14ac:dyDescent="0.25">
      <c r="A79" s="2">
        <v>1953</v>
      </c>
      <c r="B79" s="2">
        <v>0.49</v>
      </c>
      <c r="C79" s="2"/>
      <c r="D79" s="2">
        <v>0.45</v>
      </c>
      <c r="E79" s="2"/>
      <c r="F79" s="2">
        <v>0.91</v>
      </c>
      <c r="G79" s="2"/>
      <c r="H79" s="2">
        <v>0.82</v>
      </c>
      <c r="I79" s="2"/>
      <c r="J79" s="2">
        <v>0.28999999999999998</v>
      </c>
      <c r="K79" s="2"/>
      <c r="L79" s="2">
        <v>0.55000000000000004</v>
      </c>
      <c r="M79" s="2"/>
      <c r="N79" s="2">
        <v>0.74</v>
      </c>
      <c r="O79" s="2"/>
      <c r="P79" s="2">
        <v>0.13</v>
      </c>
      <c r="Q79" s="2"/>
      <c r="R79" s="2">
        <v>0.01</v>
      </c>
      <c r="S79" s="2"/>
      <c r="T79" s="2">
        <v>1.62</v>
      </c>
      <c r="U79" s="2"/>
      <c r="V79" s="2">
        <v>0.56000000000000005</v>
      </c>
      <c r="W79" s="2"/>
      <c r="X79" s="2">
        <v>0.79</v>
      </c>
      <c r="Y79" s="2"/>
      <c r="Z79" s="2">
        <v>7.36</v>
      </c>
      <c r="AA79" s="3"/>
    </row>
    <row r="80" spans="1:27" s="1" customFormat="1" x14ac:dyDescent="0.25">
      <c r="A80" s="2">
        <v>1954</v>
      </c>
      <c r="B80" s="2">
        <v>1.1399999999999999</v>
      </c>
      <c r="C80" s="2"/>
      <c r="D80" s="2">
        <v>0.81</v>
      </c>
      <c r="E80" s="2"/>
      <c r="F80" s="2">
        <v>2.06</v>
      </c>
      <c r="G80" s="2"/>
      <c r="H80" s="2">
        <v>1.19</v>
      </c>
      <c r="I80" s="2"/>
      <c r="J80" s="2">
        <v>0.08</v>
      </c>
      <c r="K80" s="2"/>
      <c r="L80" s="2">
        <v>1.51</v>
      </c>
      <c r="M80" s="2"/>
      <c r="N80" s="2">
        <v>1.39</v>
      </c>
      <c r="O80" s="2"/>
      <c r="P80" s="2">
        <v>0</v>
      </c>
      <c r="Q80" s="2"/>
      <c r="R80" s="2">
        <v>0.72</v>
      </c>
      <c r="S80" s="2"/>
      <c r="T80" s="2">
        <v>0</v>
      </c>
      <c r="U80" s="2"/>
      <c r="V80" s="2">
        <v>0</v>
      </c>
      <c r="W80" s="2"/>
      <c r="X80" s="2">
        <v>0.19</v>
      </c>
      <c r="Y80" s="2"/>
      <c r="Z80" s="2">
        <v>9.09</v>
      </c>
      <c r="AA80" s="3"/>
    </row>
    <row r="81" spans="1:27" s="1" customFormat="1" x14ac:dyDescent="0.25">
      <c r="A81" s="2">
        <v>1955</v>
      </c>
      <c r="B81" s="2">
        <v>0.92</v>
      </c>
      <c r="C81" s="2"/>
      <c r="D81" s="2">
        <v>1.1499999999999999</v>
      </c>
      <c r="E81" s="2"/>
      <c r="F81" s="2">
        <v>0.18</v>
      </c>
      <c r="G81" s="2"/>
      <c r="H81" s="2">
        <v>0.67</v>
      </c>
      <c r="I81" s="2"/>
      <c r="J81" s="2">
        <v>1.5</v>
      </c>
      <c r="K81" s="2" t="s">
        <v>35</v>
      </c>
      <c r="L81" s="2">
        <v>0.33</v>
      </c>
      <c r="M81" s="2"/>
      <c r="N81" s="2">
        <v>0.46</v>
      </c>
      <c r="O81" s="2"/>
      <c r="P81" s="2">
        <v>1.96</v>
      </c>
      <c r="Q81" s="2"/>
      <c r="R81" s="2">
        <v>0.14000000000000001</v>
      </c>
      <c r="S81" s="2"/>
      <c r="T81" s="2">
        <v>0</v>
      </c>
      <c r="U81" s="2"/>
      <c r="V81" s="2">
        <v>0.77</v>
      </c>
      <c r="W81" s="2"/>
      <c r="X81" s="2">
        <v>1.94</v>
      </c>
      <c r="Y81" s="2"/>
      <c r="Z81" s="2">
        <v>10.02</v>
      </c>
      <c r="AA81" s="3"/>
    </row>
    <row r="82" spans="1:27" s="1" customFormat="1" x14ac:dyDescent="0.25">
      <c r="A82" s="2">
        <v>1956</v>
      </c>
      <c r="B82" s="2">
        <v>1.01</v>
      </c>
      <c r="C82" s="2"/>
      <c r="D82" s="2">
        <v>0.73</v>
      </c>
      <c r="E82" s="2"/>
      <c r="F82" s="2">
        <v>0.09</v>
      </c>
      <c r="G82" s="2"/>
      <c r="H82" s="2">
        <v>1.5</v>
      </c>
      <c r="I82" s="2"/>
      <c r="J82" s="2">
        <v>2.33</v>
      </c>
      <c r="K82" s="2"/>
      <c r="L82" s="2">
        <v>0.12</v>
      </c>
      <c r="M82" s="2"/>
      <c r="N82" s="2">
        <v>0.11</v>
      </c>
      <c r="O82" s="2"/>
      <c r="P82" s="2">
        <v>0</v>
      </c>
      <c r="Q82" s="2"/>
      <c r="R82" s="2">
        <v>0.06</v>
      </c>
      <c r="S82" s="2"/>
      <c r="T82" s="2">
        <v>0.33</v>
      </c>
      <c r="U82" s="2"/>
      <c r="V82" s="2">
        <v>0</v>
      </c>
      <c r="W82" s="2"/>
      <c r="X82" s="2">
        <v>0.05</v>
      </c>
      <c r="Y82" s="2"/>
      <c r="Z82" s="2">
        <v>6.33</v>
      </c>
      <c r="AA82" s="3"/>
    </row>
    <row r="83" spans="1:27" s="1" customFormat="1" x14ac:dyDescent="0.25">
      <c r="A83" s="2">
        <v>1957</v>
      </c>
      <c r="B83" s="2">
        <v>0.77</v>
      </c>
      <c r="C83" s="2"/>
      <c r="D83" s="2">
        <v>0.44</v>
      </c>
      <c r="E83" s="2"/>
      <c r="F83" s="2">
        <v>1.61</v>
      </c>
      <c r="G83" s="2"/>
      <c r="H83" s="2">
        <v>0.38</v>
      </c>
      <c r="I83" s="2"/>
      <c r="J83" s="2">
        <v>4.99</v>
      </c>
      <c r="K83" s="2"/>
      <c r="L83" s="2">
        <v>1.1599999999999999</v>
      </c>
      <c r="M83" s="2"/>
      <c r="N83" s="2">
        <v>0.11</v>
      </c>
      <c r="O83" s="2"/>
      <c r="P83" s="2">
        <v>0.59</v>
      </c>
      <c r="Q83" s="2"/>
      <c r="R83" s="2">
        <v>0.61</v>
      </c>
      <c r="S83" s="2"/>
      <c r="T83" s="2">
        <v>1.71</v>
      </c>
      <c r="U83" s="2"/>
      <c r="V83" s="2">
        <v>2.04</v>
      </c>
      <c r="W83" s="2"/>
      <c r="X83" s="2">
        <v>0.13</v>
      </c>
      <c r="Y83" s="2"/>
      <c r="Z83" s="2">
        <v>14.54</v>
      </c>
      <c r="AA83" s="3"/>
    </row>
    <row r="84" spans="1:27" s="1" customFormat="1" x14ac:dyDescent="0.25">
      <c r="A84" s="2">
        <v>1958</v>
      </c>
      <c r="B84" s="2">
        <v>0.08</v>
      </c>
      <c r="C84" s="2"/>
      <c r="D84" s="2">
        <v>0.87</v>
      </c>
      <c r="E84" s="2"/>
      <c r="F84" s="2">
        <v>2</v>
      </c>
      <c r="G84" s="2"/>
      <c r="H84" s="2">
        <v>1.51</v>
      </c>
      <c r="I84" s="2"/>
      <c r="J84" s="2">
        <v>0.41</v>
      </c>
      <c r="K84" s="2"/>
      <c r="L84" s="2">
        <v>0.37</v>
      </c>
      <c r="M84" s="2"/>
      <c r="N84" s="2">
        <v>0.14000000000000001</v>
      </c>
      <c r="O84" s="2"/>
      <c r="P84" s="2">
        <v>0.63</v>
      </c>
      <c r="Q84" s="2"/>
      <c r="R84" s="2">
        <v>0.62</v>
      </c>
      <c r="S84" s="2"/>
      <c r="T84" s="2">
        <v>0</v>
      </c>
      <c r="U84" s="2"/>
      <c r="V84" s="2">
        <v>0.17</v>
      </c>
      <c r="W84" s="2"/>
      <c r="X84" s="2">
        <v>0.03</v>
      </c>
      <c r="Y84" s="2"/>
      <c r="Z84" s="2">
        <v>6.83</v>
      </c>
      <c r="AA84" s="3"/>
    </row>
    <row r="85" spans="1:27" s="1" customFormat="1" x14ac:dyDescent="0.25">
      <c r="A85" s="2">
        <v>1959</v>
      </c>
      <c r="B85" s="2">
        <v>0.13</v>
      </c>
      <c r="C85" s="2"/>
      <c r="D85" s="2">
        <v>3.46</v>
      </c>
      <c r="E85" s="2"/>
      <c r="F85" s="2">
        <v>0.33</v>
      </c>
      <c r="G85" s="2"/>
      <c r="H85" s="2">
        <v>0.25</v>
      </c>
      <c r="I85" s="2"/>
      <c r="J85" s="2">
        <v>0.94</v>
      </c>
      <c r="K85" s="2"/>
      <c r="L85" s="2">
        <v>0.22</v>
      </c>
      <c r="M85" s="2"/>
      <c r="N85" s="2">
        <v>0.23</v>
      </c>
      <c r="O85" s="2"/>
      <c r="P85" s="2">
        <v>0.28000000000000003</v>
      </c>
      <c r="Q85" s="2"/>
      <c r="R85" s="2">
        <v>0.63</v>
      </c>
      <c r="S85" s="2"/>
      <c r="T85" s="2">
        <v>0</v>
      </c>
      <c r="U85" s="2"/>
      <c r="V85" s="2">
        <v>0</v>
      </c>
      <c r="W85" s="2"/>
      <c r="X85" s="2">
        <v>1.2</v>
      </c>
      <c r="Y85" s="2"/>
      <c r="Z85" s="2">
        <v>7.67</v>
      </c>
      <c r="AA85" s="3"/>
    </row>
    <row r="86" spans="1:27" s="1" customFormat="1" x14ac:dyDescent="0.25">
      <c r="A86" s="2">
        <v>1960</v>
      </c>
      <c r="B86" s="2">
        <v>0.7</v>
      </c>
      <c r="C86" s="2"/>
      <c r="D86" s="2">
        <v>0.85</v>
      </c>
      <c r="E86" s="2"/>
      <c r="F86" s="2">
        <v>0.88</v>
      </c>
      <c r="G86" s="2"/>
      <c r="H86" s="2">
        <v>1.1200000000000001</v>
      </c>
      <c r="I86" s="2"/>
      <c r="J86" s="2">
        <v>0.59</v>
      </c>
      <c r="K86" s="2"/>
      <c r="L86" s="2">
        <v>0</v>
      </c>
      <c r="M86" s="2" t="s">
        <v>25</v>
      </c>
      <c r="N86" s="2">
        <v>0</v>
      </c>
      <c r="O86" s="2" t="s">
        <v>25</v>
      </c>
      <c r="P86" s="2">
        <v>0</v>
      </c>
      <c r="Q86" s="2" t="s">
        <v>25</v>
      </c>
      <c r="R86" s="2">
        <v>0</v>
      </c>
      <c r="S86" s="2" t="s">
        <v>25</v>
      </c>
      <c r="T86" s="2">
        <v>0</v>
      </c>
      <c r="U86" s="2" t="s">
        <v>25</v>
      </c>
      <c r="V86" s="2">
        <v>0</v>
      </c>
      <c r="W86" s="2" t="s">
        <v>25</v>
      </c>
      <c r="X86" s="2">
        <v>0</v>
      </c>
      <c r="Y86" s="2" t="s">
        <v>25</v>
      </c>
      <c r="Z86" s="2">
        <v>4.1399999999999997</v>
      </c>
      <c r="AA86" s="3"/>
    </row>
    <row r="87" spans="1:27" s="1" customFormat="1" x14ac:dyDescent="0.25">
      <c r="A87" s="2">
        <v>1961</v>
      </c>
      <c r="B87" s="2">
        <v>0</v>
      </c>
      <c r="C87" s="2" t="s">
        <v>25</v>
      </c>
      <c r="D87" s="2">
        <v>0</v>
      </c>
      <c r="E87" s="2" t="s">
        <v>25</v>
      </c>
      <c r="F87" s="2">
        <v>0</v>
      </c>
      <c r="G87" s="2" t="s">
        <v>25</v>
      </c>
      <c r="H87" s="2">
        <v>0</v>
      </c>
      <c r="I87" s="2" t="s">
        <v>25</v>
      </c>
      <c r="J87" s="2">
        <v>0</v>
      </c>
      <c r="K87" s="2" t="s">
        <v>25</v>
      </c>
      <c r="L87" s="2">
        <v>0</v>
      </c>
      <c r="M87" s="2" t="s">
        <v>25</v>
      </c>
      <c r="N87" s="2">
        <v>0</v>
      </c>
      <c r="O87" s="2" t="s">
        <v>25</v>
      </c>
      <c r="P87" s="2">
        <v>0</v>
      </c>
      <c r="Q87" s="2" t="s">
        <v>25</v>
      </c>
      <c r="R87" s="2">
        <v>0</v>
      </c>
      <c r="S87" s="2" t="s">
        <v>25</v>
      </c>
      <c r="T87" s="2">
        <v>0</v>
      </c>
      <c r="U87" s="2" t="s">
        <v>25</v>
      </c>
      <c r="V87" s="2">
        <v>0</v>
      </c>
      <c r="W87" s="2" t="s">
        <v>25</v>
      </c>
      <c r="X87" s="2">
        <v>0</v>
      </c>
      <c r="Y87" s="2" t="s">
        <v>25</v>
      </c>
      <c r="Z87" s="2">
        <v>0</v>
      </c>
      <c r="AA87" s="3"/>
    </row>
    <row r="88" spans="1:27" s="1" customFormat="1" x14ac:dyDescent="0.25">
      <c r="A88" s="2">
        <v>1962</v>
      </c>
      <c r="B88" s="2">
        <v>0</v>
      </c>
      <c r="C88" s="2" t="s">
        <v>25</v>
      </c>
      <c r="D88" s="2">
        <v>0</v>
      </c>
      <c r="E88" s="2" t="s">
        <v>25</v>
      </c>
      <c r="F88" s="2">
        <v>0</v>
      </c>
      <c r="G88" s="2" t="s">
        <v>25</v>
      </c>
      <c r="H88" s="2">
        <v>0</v>
      </c>
      <c r="I88" s="2" t="s">
        <v>25</v>
      </c>
      <c r="J88" s="2">
        <v>0</v>
      </c>
      <c r="K88" s="2" t="s">
        <v>25</v>
      </c>
      <c r="L88" s="2">
        <v>0</v>
      </c>
      <c r="M88" s="2" t="s">
        <v>25</v>
      </c>
      <c r="N88" s="2">
        <v>0</v>
      </c>
      <c r="O88" s="2" t="s">
        <v>25</v>
      </c>
      <c r="P88" s="2">
        <v>0</v>
      </c>
      <c r="Q88" s="2" t="s">
        <v>25</v>
      </c>
      <c r="R88" s="2">
        <v>0</v>
      </c>
      <c r="S88" s="2" t="s">
        <v>25</v>
      </c>
      <c r="T88" s="2">
        <v>0</v>
      </c>
      <c r="U88" s="2" t="s">
        <v>25</v>
      </c>
      <c r="V88" s="2">
        <v>0</v>
      </c>
      <c r="W88" s="2" t="s">
        <v>25</v>
      </c>
      <c r="X88" s="2">
        <v>0</v>
      </c>
      <c r="Y88" s="2" t="s">
        <v>25</v>
      </c>
      <c r="Z88" s="2">
        <v>0</v>
      </c>
      <c r="AA88" s="3"/>
    </row>
    <row r="89" spans="1:27" s="1" customFormat="1" x14ac:dyDescent="0.25">
      <c r="A89" s="2">
        <v>1963</v>
      </c>
      <c r="B89" s="2">
        <v>0</v>
      </c>
      <c r="C89" s="2" t="s">
        <v>25</v>
      </c>
      <c r="D89" s="2">
        <v>0</v>
      </c>
      <c r="E89" s="2" t="s">
        <v>25</v>
      </c>
      <c r="F89" s="2">
        <v>0</v>
      </c>
      <c r="G89" s="2" t="s">
        <v>25</v>
      </c>
      <c r="H89" s="2">
        <v>0</v>
      </c>
      <c r="I89" s="2" t="s">
        <v>25</v>
      </c>
      <c r="J89" s="2">
        <v>0</v>
      </c>
      <c r="K89" s="2" t="s">
        <v>25</v>
      </c>
      <c r="L89" s="2">
        <v>0</v>
      </c>
      <c r="M89" s="2" t="s">
        <v>25</v>
      </c>
      <c r="N89" s="2">
        <v>0</v>
      </c>
      <c r="O89" s="2" t="s">
        <v>25</v>
      </c>
      <c r="P89" s="2">
        <v>0</v>
      </c>
      <c r="Q89" s="2" t="s">
        <v>25</v>
      </c>
      <c r="R89" s="2">
        <v>0</v>
      </c>
      <c r="S89" s="2" t="s">
        <v>25</v>
      </c>
      <c r="T89" s="2">
        <v>0</v>
      </c>
      <c r="U89" s="2" t="s">
        <v>25</v>
      </c>
      <c r="V89" s="2">
        <v>0</v>
      </c>
      <c r="W89" s="2" t="s">
        <v>25</v>
      </c>
      <c r="X89" s="2">
        <v>0</v>
      </c>
      <c r="Y89" s="2" t="s">
        <v>25</v>
      </c>
      <c r="Z89" s="2">
        <v>0</v>
      </c>
      <c r="AA89" s="3"/>
    </row>
    <row r="90" spans="1:27" s="1" customFormat="1" x14ac:dyDescent="0.25">
      <c r="A90" s="2">
        <v>1964</v>
      </c>
      <c r="B90" s="2">
        <v>0</v>
      </c>
      <c r="C90" s="2" t="s">
        <v>25</v>
      </c>
      <c r="D90" s="2">
        <v>0</v>
      </c>
      <c r="E90" s="2" t="s">
        <v>25</v>
      </c>
      <c r="F90" s="2">
        <v>0</v>
      </c>
      <c r="G90" s="2" t="s">
        <v>25</v>
      </c>
      <c r="H90" s="2">
        <v>0</v>
      </c>
      <c r="I90" s="2" t="s">
        <v>25</v>
      </c>
      <c r="J90" s="2">
        <v>0</v>
      </c>
      <c r="K90" s="2" t="s">
        <v>25</v>
      </c>
      <c r="L90" s="2">
        <v>0</v>
      </c>
      <c r="M90" s="2" t="s">
        <v>25</v>
      </c>
      <c r="N90" s="2">
        <v>0</v>
      </c>
      <c r="O90" s="2" t="s">
        <v>25</v>
      </c>
      <c r="P90" s="2">
        <v>0</v>
      </c>
      <c r="Q90" s="2" t="s">
        <v>25</v>
      </c>
      <c r="R90" s="2">
        <v>0</v>
      </c>
      <c r="S90" s="2" t="s">
        <v>25</v>
      </c>
      <c r="T90" s="2">
        <v>0</v>
      </c>
      <c r="U90" s="2" t="s">
        <v>25</v>
      </c>
      <c r="V90" s="2">
        <v>1.07</v>
      </c>
      <c r="W90" s="2" t="s">
        <v>36</v>
      </c>
      <c r="X90" s="2">
        <v>2.3199999999999998</v>
      </c>
      <c r="Y90" s="2"/>
      <c r="Z90" s="2">
        <v>3.39</v>
      </c>
      <c r="AA90" s="3"/>
    </row>
    <row r="91" spans="1:27" s="1" customFormat="1" x14ac:dyDescent="0.25">
      <c r="A91" s="2">
        <v>1965</v>
      </c>
      <c r="B91" s="2">
        <v>0.86</v>
      </c>
      <c r="C91" s="2"/>
      <c r="D91" s="2">
        <v>0.74</v>
      </c>
      <c r="E91" s="2"/>
      <c r="F91" s="2">
        <v>0.83</v>
      </c>
      <c r="G91" s="2"/>
      <c r="H91" s="2">
        <v>1.86</v>
      </c>
      <c r="I91" s="2"/>
      <c r="J91" s="2">
        <v>1.06</v>
      </c>
      <c r="K91" s="2"/>
      <c r="L91" s="2">
        <v>1.86</v>
      </c>
      <c r="M91" s="2"/>
      <c r="N91" s="2">
        <v>0.87</v>
      </c>
      <c r="O91" s="2"/>
      <c r="P91" s="2">
        <v>2.44</v>
      </c>
      <c r="Q91" s="2"/>
      <c r="R91" s="2">
        <v>0.91</v>
      </c>
      <c r="S91" s="2"/>
      <c r="T91" s="2">
        <v>0.23</v>
      </c>
      <c r="U91" s="2"/>
      <c r="V91" s="2">
        <v>1.67</v>
      </c>
      <c r="W91" s="2"/>
      <c r="X91" s="2">
        <v>1.92</v>
      </c>
      <c r="Y91" s="2"/>
      <c r="Z91" s="2">
        <v>15.25</v>
      </c>
      <c r="AA91" s="3"/>
    </row>
    <row r="92" spans="1:27" s="1" customFormat="1" x14ac:dyDescent="0.25">
      <c r="A92" s="2">
        <v>1966</v>
      </c>
      <c r="B92" s="2">
        <v>0.32</v>
      </c>
      <c r="C92" s="2"/>
      <c r="D92" s="2">
        <v>0.8</v>
      </c>
      <c r="E92" s="2"/>
      <c r="F92" s="2">
        <v>0.22</v>
      </c>
      <c r="G92" s="2"/>
      <c r="H92" s="2">
        <v>0.41</v>
      </c>
      <c r="I92" s="2"/>
      <c r="J92" s="2">
        <v>0.83</v>
      </c>
      <c r="K92" s="2"/>
      <c r="L92" s="2">
        <v>0.74</v>
      </c>
      <c r="M92" s="2"/>
      <c r="N92" s="2">
        <v>0.82</v>
      </c>
      <c r="O92" s="2"/>
      <c r="P92" s="2">
        <v>0.56999999999999995</v>
      </c>
      <c r="Q92" s="2"/>
      <c r="R92" s="2">
        <v>0.44</v>
      </c>
      <c r="S92" s="2"/>
      <c r="T92" s="2">
        <v>0.35</v>
      </c>
      <c r="U92" s="2"/>
      <c r="V92" s="2">
        <v>0.34</v>
      </c>
      <c r="W92" s="2"/>
      <c r="X92" s="2">
        <v>2.0699999999999998</v>
      </c>
      <c r="Y92" s="2"/>
      <c r="Z92" s="2">
        <v>7.91</v>
      </c>
      <c r="AA92" s="3"/>
    </row>
    <row r="93" spans="1:27" s="1" customFormat="1" x14ac:dyDescent="0.25">
      <c r="A93" s="2">
        <v>1967</v>
      </c>
      <c r="B93" s="2">
        <v>1.4</v>
      </c>
      <c r="C93" s="2"/>
      <c r="D93" s="2">
        <v>0.53</v>
      </c>
      <c r="E93" s="2"/>
      <c r="F93" s="2">
        <v>1.56</v>
      </c>
      <c r="G93" s="2"/>
      <c r="H93" s="2">
        <v>3.4</v>
      </c>
      <c r="I93" s="2"/>
      <c r="J93" s="2">
        <v>3.28</v>
      </c>
      <c r="K93" s="2"/>
      <c r="L93" s="2">
        <v>3.1</v>
      </c>
      <c r="M93" s="2"/>
      <c r="N93" s="2">
        <v>0.8</v>
      </c>
      <c r="O93" s="2"/>
      <c r="P93" s="2">
        <v>0.31</v>
      </c>
      <c r="Q93" s="2"/>
      <c r="R93" s="2">
        <v>1.21</v>
      </c>
      <c r="S93" s="2"/>
      <c r="T93" s="2">
        <v>0.09</v>
      </c>
      <c r="U93" s="2"/>
      <c r="V93" s="2">
        <v>0.5</v>
      </c>
      <c r="W93" s="2"/>
      <c r="X93" s="2">
        <v>0.48</v>
      </c>
      <c r="Y93" s="2"/>
      <c r="Z93" s="2">
        <v>16.66</v>
      </c>
      <c r="AA93" s="3"/>
    </row>
    <row r="94" spans="1:27" s="1" customFormat="1" x14ac:dyDescent="0.25">
      <c r="A94" s="2">
        <v>1968</v>
      </c>
      <c r="B94" s="2">
        <v>1.34</v>
      </c>
      <c r="C94" s="2"/>
      <c r="D94" s="2">
        <v>1.52</v>
      </c>
      <c r="E94" s="2"/>
      <c r="F94" s="2">
        <v>1.1399999999999999</v>
      </c>
      <c r="G94" s="2"/>
      <c r="H94" s="2">
        <v>0.46</v>
      </c>
      <c r="I94" s="2"/>
      <c r="J94" s="2">
        <v>1.49</v>
      </c>
      <c r="K94" s="2"/>
      <c r="L94" s="2">
        <v>2.14</v>
      </c>
      <c r="M94" s="2"/>
      <c r="N94" s="2">
        <v>0.77</v>
      </c>
      <c r="O94" s="2"/>
      <c r="P94" s="2">
        <v>1.54</v>
      </c>
      <c r="Q94" s="2"/>
      <c r="R94" s="2">
        <v>1.01</v>
      </c>
      <c r="S94" s="2"/>
      <c r="T94" s="2">
        <v>1.1399999999999999</v>
      </c>
      <c r="U94" s="2"/>
      <c r="V94" s="2">
        <v>0.27</v>
      </c>
      <c r="W94" s="2"/>
      <c r="X94" s="2">
        <v>1.85</v>
      </c>
      <c r="Y94" s="2"/>
      <c r="Z94" s="2">
        <v>14.67</v>
      </c>
      <c r="AA94" s="3"/>
    </row>
    <row r="95" spans="1:27" s="1" customFormat="1" x14ac:dyDescent="0.25">
      <c r="A95" s="2">
        <v>1969</v>
      </c>
      <c r="B95" s="2">
        <v>1.63</v>
      </c>
      <c r="C95" s="2"/>
      <c r="D95" s="2">
        <v>2.72</v>
      </c>
      <c r="E95" s="2"/>
      <c r="F95" s="2">
        <v>1.36</v>
      </c>
      <c r="G95" s="2"/>
      <c r="H95" s="2">
        <v>0.72</v>
      </c>
      <c r="I95" s="2"/>
      <c r="J95" s="2">
        <v>0.42</v>
      </c>
      <c r="K95" s="2"/>
      <c r="L95" s="2">
        <v>4.37</v>
      </c>
      <c r="M95" s="2"/>
      <c r="N95" s="2">
        <v>1.18</v>
      </c>
      <c r="O95" s="2"/>
      <c r="P95" s="2">
        <v>0.69</v>
      </c>
      <c r="Q95" s="2"/>
      <c r="R95" s="2">
        <v>0.28000000000000003</v>
      </c>
      <c r="S95" s="2"/>
      <c r="T95" s="2">
        <v>1.38</v>
      </c>
      <c r="U95" s="2"/>
      <c r="V95" s="2">
        <v>0.73</v>
      </c>
      <c r="W95" s="2"/>
      <c r="X95" s="2">
        <v>1.61</v>
      </c>
      <c r="Y95" s="2"/>
      <c r="Z95" s="2">
        <v>17.09</v>
      </c>
      <c r="AA95" s="3"/>
    </row>
    <row r="96" spans="1:27" s="1" customFormat="1" x14ac:dyDescent="0.25">
      <c r="A96" s="2">
        <v>1970</v>
      </c>
      <c r="B96" s="2">
        <v>0.27</v>
      </c>
      <c r="C96" s="2"/>
      <c r="D96" s="2">
        <v>0.25</v>
      </c>
      <c r="E96" s="2"/>
      <c r="F96" s="2">
        <v>0.91</v>
      </c>
      <c r="G96" s="2"/>
      <c r="H96" s="2">
        <v>1.05</v>
      </c>
      <c r="I96" s="2"/>
      <c r="J96" s="2">
        <v>0.36</v>
      </c>
      <c r="K96" s="2"/>
      <c r="L96" s="2">
        <v>1.19</v>
      </c>
      <c r="M96" s="2"/>
      <c r="N96" s="2">
        <v>2.27</v>
      </c>
      <c r="O96" s="2"/>
      <c r="P96" s="2">
        <v>1.58</v>
      </c>
      <c r="Q96" s="2"/>
      <c r="R96" s="2">
        <v>1.23</v>
      </c>
      <c r="S96" s="2"/>
      <c r="T96" s="2">
        <v>0.44</v>
      </c>
      <c r="U96" s="2"/>
      <c r="V96" s="2">
        <v>2.4900000000000002</v>
      </c>
      <c r="W96" s="2"/>
      <c r="X96" s="2">
        <v>1</v>
      </c>
      <c r="Y96" s="2"/>
      <c r="Z96" s="2">
        <v>13.04</v>
      </c>
      <c r="AA96" s="3"/>
    </row>
    <row r="97" spans="1:27" s="1" customFormat="1" x14ac:dyDescent="0.25">
      <c r="A97" s="2">
        <v>1971</v>
      </c>
      <c r="B97" s="2">
        <v>0.65</v>
      </c>
      <c r="C97" s="2"/>
      <c r="D97" s="2">
        <v>1.29</v>
      </c>
      <c r="E97" s="2"/>
      <c r="F97" s="2">
        <v>0.91</v>
      </c>
      <c r="G97" s="2"/>
      <c r="H97" s="2">
        <v>3.1</v>
      </c>
      <c r="I97" s="2"/>
      <c r="J97" s="2">
        <v>3.7</v>
      </c>
      <c r="K97" s="2"/>
      <c r="L97" s="2">
        <v>0.53</v>
      </c>
      <c r="M97" s="2"/>
      <c r="N97" s="2">
        <v>0.21</v>
      </c>
      <c r="O97" s="2"/>
      <c r="P97" s="2">
        <v>0.25</v>
      </c>
      <c r="Q97" s="2"/>
      <c r="R97" s="2">
        <v>0.38</v>
      </c>
      <c r="S97" s="2"/>
      <c r="T97" s="2">
        <v>0.52</v>
      </c>
      <c r="U97" s="2"/>
      <c r="V97" s="2">
        <v>2.31</v>
      </c>
      <c r="W97" s="2"/>
      <c r="X97" s="2">
        <v>2.2000000000000002</v>
      </c>
      <c r="Y97" s="2"/>
      <c r="Z97" s="2">
        <v>16.05</v>
      </c>
      <c r="AA97" s="3"/>
    </row>
    <row r="98" spans="1:27" s="1" customFormat="1" x14ac:dyDescent="0.25">
      <c r="A98" s="2">
        <v>1972</v>
      </c>
      <c r="B98" s="2">
        <v>0.18</v>
      </c>
      <c r="C98" s="2"/>
      <c r="D98" s="2">
        <v>0.41</v>
      </c>
      <c r="E98" s="2"/>
      <c r="F98" s="2">
        <v>0.09</v>
      </c>
      <c r="G98" s="2"/>
      <c r="H98" s="2">
        <v>0.92</v>
      </c>
      <c r="I98" s="2"/>
      <c r="J98" s="2">
        <v>0.44</v>
      </c>
      <c r="K98" s="2"/>
      <c r="L98" s="2">
        <v>0.24</v>
      </c>
      <c r="M98" s="2"/>
      <c r="N98" s="2">
        <v>0.28000000000000003</v>
      </c>
      <c r="O98" s="2"/>
      <c r="P98" s="2">
        <v>0.52</v>
      </c>
      <c r="Q98" s="2"/>
      <c r="R98" s="2">
        <v>2.1</v>
      </c>
      <c r="S98" s="2"/>
      <c r="T98" s="2">
        <v>1.17</v>
      </c>
      <c r="U98" s="2"/>
      <c r="V98" s="2">
        <v>0.83</v>
      </c>
      <c r="W98" s="2"/>
      <c r="X98" s="2">
        <v>1.82</v>
      </c>
      <c r="Y98" s="2"/>
      <c r="Z98" s="2">
        <v>9</v>
      </c>
      <c r="AA98" s="3"/>
    </row>
    <row r="99" spans="1:27" s="1" customFormat="1" x14ac:dyDescent="0.25">
      <c r="A99" s="2">
        <v>1973</v>
      </c>
      <c r="B99" s="2">
        <v>1.78</v>
      </c>
      <c r="C99" s="2"/>
      <c r="D99" s="2">
        <v>0.44</v>
      </c>
      <c r="E99" s="2"/>
      <c r="F99" s="2">
        <v>3.3</v>
      </c>
      <c r="G99" s="2"/>
      <c r="H99" s="2">
        <v>0.87</v>
      </c>
      <c r="I99" s="2"/>
      <c r="J99" s="2">
        <v>1.43</v>
      </c>
      <c r="K99" s="2"/>
      <c r="L99" s="2">
        <v>1.31</v>
      </c>
      <c r="M99" s="2"/>
      <c r="N99" s="2">
        <v>0.26</v>
      </c>
      <c r="O99" s="2"/>
      <c r="P99" s="2">
        <v>0.34</v>
      </c>
      <c r="Q99" s="2"/>
      <c r="R99" s="2">
        <v>0.15</v>
      </c>
      <c r="S99" s="2"/>
      <c r="T99" s="2">
        <v>0.86</v>
      </c>
      <c r="U99" s="2"/>
      <c r="V99" s="2">
        <v>2.14</v>
      </c>
      <c r="W99" s="2"/>
      <c r="X99" s="2">
        <v>1.08</v>
      </c>
      <c r="Y99" s="2"/>
      <c r="Z99" s="2">
        <v>13.96</v>
      </c>
      <c r="AA99" s="3"/>
    </row>
    <row r="100" spans="1:27" s="1" customFormat="1" x14ac:dyDescent="0.25">
      <c r="A100" s="2">
        <v>1974</v>
      </c>
      <c r="B100" s="2">
        <v>0.61</v>
      </c>
      <c r="C100" s="2"/>
      <c r="D100" s="2">
        <v>0.6</v>
      </c>
      <c r="E100" s="2"/>
      <c r="F100" s="2">
        <v>0.9</v>
      </c>
      <c r="G100" s="2"/>
      <c r="H100" s="2">
        <v>0.61</v>
      </c>
      <c r="I100" s="2"/>
      <c r="J100" s="2">
        <v>0.4</v>
      </c>
      <c r="K100" s="2"/>
      <c r="L100" s="2">
        <v>0</v>
      </c>
      <c r="M100" s="2"/>
      <c r="N100" s="2">
        <v>0.57999999999999996</v>
      </c>
      <c r="O100" s="2"/>
      <c r="P100" s="2">
        <v>0.17</v>
      </c>
      <c r="Q100" s="2"/>
      <c r="R100" s="2">
        <v>0.01</v>
      </c>
      <c r="S100" s="2"/>
      <c r="T100" s="2">
        <v>1.72</v>
      </c>
      <c r="U100" s="2"/>
      <c r="V100" s="2">
        <v>1</v>
      </c>
      <c r="W100" s="2"/>
      <c r="X100" s="2">
        <v>1.18</v>
      </c>
      <c r="Y100" s="2"/>
      <c r="Z100" s="2">
        <v>7.78</v>
      </c>
      <c r="AA100" s="3"/>
    </row>
    <row r="101" spans="1:27" s="1" customFormat="1" x14ac:dyDescent="0.25">
      <c r="A101" s="2">
        <v>1975</v>
      </c>
      <c r="B101" s="2">
        <v>1.47</v>
      </c>
      <c r="C101" s="2"/>
      <c r="D101" s="2">
        <v>0.86</v>
      </c>
      <c r="E101" s="2"/>
      <c r="F101" s="2">
        <v>1.89</v>
      </c>
      <c r="G101" s="2"/>
      <c r="H101" s="2">
        <v>3</v>
      </c>
      <c r="I101" s="2"/>
      <c r="J101" s="2">
        <v>3.12</v>
      </c>
      <c r="K101" s="2"/>
      <c r="L101" s="2">
        <v>1.06</v>
      </c>
      <c r="M101" s="2"/>
      <c r="N101" s="2">
        <v>0.35</v>
      </c>
      <c r="O101" s="2"/>
      <c r="P101" s="2">
        <v>0.53</v>
      </c>
      <c r="Q101" s="2"/>
      <c r="R101" s="2">
        <v>0.63</v>
      </c>
      <c r="S101" s="2"/>
      <c r="T101" s="2">
        <v>3.25</v>
      </c>
      <c r="U101" s="2"/>
      <c r="V101" s="2">
        <v>1.21</v>
      </c>
      <c r="W101" s="2"/>
      <c r="X101" s="2">
        <v>0.93</v>
      </c>
      <c r="Y101" s="2"/>
      <c r="Z101" s="2">
        <v>18.3</v>
      </c>
      <c r="AA101" s="3"/>
    </row>
    <row r="102" spans="1:27" s="1" customFormat="1" x14ac:dyDescent="0.25">
      <c r="A102" s="2">
        <v>1976</v>
      </c>
      <c r="B102" s="2">
        <v>0.5</v>
      </c>
      <c r="C102" s="2"/>
      <c r="D102" s="2">
        <v>1.55</v>
      </c>
      <c r="E102" s="2"/>
      <c r="F102" s="2">
        <v>1.01</v>
      </c>
      <c r="G102" s="2"/>
      <c r="H102" s="2">
        <v>1.37</v>
      </c>
      <c r="I102" s="2"/>
      <c r="J102" s="2">
        <v>0.93</v>
      </c>
      <c r="K102" s="2"/>
      <c r="L102" s="2">
        <v>0.74</v>
      </c>
      <c r="M102" s="2"/>
      <c r="N102" s="2">
        <v>2.33</v>
      </c>
      <c r="O102" s="2"/>
      <c r="P102" s="2">
        <v>1.1100000000000001</v>
      </c>
      <c r="Q102" s="2"/>
      <c r="R102" s="2">
        <v>1.72</v>
      </c>
      <c r="S102" s="2"/>
      <c r="T102" s="2">
        <v>0.99</v>
      </c>
      <c r="U102" s="2"/>
      <c r="V102" s="2">
        <v>0.33</v>
      </c>
      <c r="W102" s="2"/>
      <c r="X102" s="2">
        <v>0.15</v>
      </c>
      <c r="Y102" s="2"/>
      <c r="Z102" s="2">
        <v>12.73</v>
      </c>
      <c r="AA102" s="3"/>
    </row>
    <row r="103" spans="1:27" s="1" customFormat="1" x14ac:dyDescent="0.25">
      <c r="A103" s="2">
        <v>1977</v>
      </c>
      <c r="B103" s="2">
        <v>0.5</v>
      </c>
      <c r="C103" s="2"/>
      <c r="D103" s="2">
        <v>0.48</v>
      </c>
      <c r="E103" s="2"/>
      <c r="F103" s="2">
        <v>1.56</v>
      </c>
      <c r="G103" s="2"/>
      <c r="H103" s="2">
        <v>0.84</v>
      </c>
      <c r="I103" s="2"/>
      <c r="J103" s="2">
        <v>3</v>
      </c>
      <c r="K103" s="2"/>
      <c r="L103" s="2">
        <v>1.5</v>
      </c>
      <c r="M103" s="2"/>
      <c r="N103" s="2">
        <v>0.44</v>
      </c>
      <c r="O103" s="2"/>
      <c r="P103" s="2">
        <v>3.34</v>
      </c>
      <c r="Q103" s="2"/>
      <c r="R103" s="2">
        <v>0.95</v>
      </c>
      <c r="S103" s="2"/>
      <c r="T103" s="2">
        <v>0.05</v>
      </c>
      <c r="U103" s="2"/>
      <c r="V103" s="2">
        <v>0.5</v>
      </c>
      <c r="W103" s="2"/>
      <c r="X103" s="2">
        <v>0.67</v>
      </c>
      <c r="Y103" s="2"/>
      <c r="Z103" s="2">
        <v>13.83</v>
      </c>
      <c r="AA103" s="3"/>
    </row>
    <row r="104" spans="1:27" s="1" customFormat="1" x14ac:dyDescent="0.25">
      <c r="A104" s="2">
        <v>1978</v>
      </c>
      <c r="B104" s="2">
        <v>1.29</v>
      </c>
      <c r="C104" s="2"/>
      <c r="D104" s="2">
        <v>2.0299999999999998</v>
      </c>
      <c r="E104" s="2"/>
      <c r="F104" s="2">
        <v>2.08</v>
      </c>
      <c r="G104" s="2"/>
      <c r="H104" s="2">
        <v>3.68</v>
      </c>
      <c r="I104" s="2"/>
      <c r="J104" s="2">
        <v>0.53</v>
      </c>
      <c r="K104" s="2"/>
      <c r="L104" s="2">
        <v>0.02</v>
      </c>
      <c r="M104" s="2"/>
      <c r="N104" s="2">
        <v>0.13</v>
      </c>
      <c r="O104" s="2"/>
      <c r="P104" s="2">
        <v>0.09</v>
      </c>
      <c r="Q104" s="2"/>
      <c r="R104" s="2">
        <v>2.74</v>
      </c>
      <c r="S104" s="2"/>
      <c r="T104" s="2">
        <v>1.05</v>
      </c>
      <c r="U104" s="2"/>
      <c r="V104" s="2">
        <v>0.76</v>
      </c>
      <c r="W104" s="2"/>
      <c r="X104" s="2">
        <v>1.48</v>
      </c>
      <c r="Y104" s="2"/>
      <c r="Z104" s="2">
        <v>15.88</v>
      </c>
      <c r="AA104" s="3"/>
    </row>
    <row r="105" spans="1:27" s="1" customFormat="1" x14ac:dyDescent="0.25">
      <c r="A105" s="2">
        <v>1979</v>
      </c>
      <c r="B105" s="2">
        <v>1</v>
      </c>
      <c r="C105" s="2"/>
      <c r="D105" s="2">
        <v>0.51</v>
      </c>
      <c r="E105" s="2"/>
      <c r="F105" s="2">
        <v>1.38</v>
      </c>
      <c r="G105" s="2"/>
      <c r="H105" s="2">
        <v>1.33</v>
      </c>
      <c r="I105" s="2"/>
      <c r="J105" s="2">
        <v>0.81</v>
      </c>
      <c r="K105" s="2"/>
      <c r="L105" s="2">
        <v>0.26</v>
      </c>
      <c r="M105" s="2"/>
      <c r="N105" s="2">
        <v>0.84</v>
      </c>
      <c r="O105" s="2"/>
      <c r="P105" s="2">
        <v>2.16</v>
      </c>
      <c r="Q105" s="2"/>
      <c r="R105" s="2">
        <v>7.0000000000000007E-2</v>
      </c>
      <c r="S105" s="2"/>
      <c r="T105" s="2">
        <v>0.62</v>
      </c>
      <c r="U105" s="2"/>
      <c r="V105" s="2">
        <v>0.51</v>
      </c>
      <c r="W105" s="2"/>
      <c r="X105" s="2">
        <v>0.25</v>
      </c>
      <c r="Y105" s="2"/>
      <c r="Z105" s="2">
        <v>9.74</v>
      </c>
      <c r="AA105" s="3"/>
    </row>
    <row r="106" spans="1:27" s="1" customFormat="1" x14ac:dyDescent="0.25">
      <c r="A106" s="2">
        <v>1980</v>
      </c>
      <c r="B106" s="2">
        <v>2.0099999999999998</v>
      </c>
      <c r="C106" s="2"/>
      <c r="D106" s="2">
        <v>0.82</v>
      </c>
      <c r="E106" s="2"/>
      <c r="F106" s="2">
        <v>0.75</v>
      </c>
      <c r="G106" s="2"/>
      <c r="H106" s="2">
        <v>0.57999999999999996</v>
      </c>
      <c r="I106" s="2"/>
      <c r="J106" s="2">
        <v>4.63</v>
      </c>
      <c r="K106" s="2"/>
      <c r="L106" s="2">
        <v>0.45</v>
      </c>
      <c r="M106" s="2"/>
      <c r="N106" s="2">
        <v>1.53</v>
      </c>
      <c r="O106" s="2"/>
      <c r="P106" s="2">
        <v>0.17</v>
      </c>
      <c r="Q106" s="2"/>
      <c r="R106" s="2">
        <v>2.06</v>
      </c>
      <c r="S106" s="2"/>
      <c r="T106" s="2">
        <v>0.7</v>
      </c>
      <c r="U106" s="2"/>
      <c r="V106" s="2">
        <v>1.62</v>
      </c>
      <c r="W106" s="2"/>
      <c r="X106" s="2">
        <v>0.16</v>
      </c>
      <c r="Y106" s="2"/>
      <c r="Z106" s="2">
        <v>15.48</v>
      </c>
      <c r="AA106" s="3"/>
    </row>
    <row r="107" spans="1:27" s="1" customFormat="1" x14ac:dyDescent="0.25">
      <c r="A107" s="2">
        <v>1981</v>
      </c>
      <c r="B107" s="2">
        <v>0.72</v>
      </c>
      <c r="C107" s="2"/>
      <c r="D107" s="2">
        <v>0.19</v>
      </c>
      <c r="E107" s="2"/>
      <c r="F107" s="2">
        <v>2.4700000000000002</v>
      </c>
      <c r="G107" s="2"/>
      <c r="H107" s="2">
        <v>0.63</v>
      </c>
      <c r="I107" s="2"/>
      <c r="J107" s="2">
        <v>2.2999999999999998</v>
      </c>
      <c r="K107" s="2"/>
      <c r="L107" s="2">
        <v>0.34</v>
      </c>
      <c r="M107" s="2"/>
      <c r="N107" s="2">
        <v>0</v>
      </c>
      <c r="O107" s="2"/>
      <c r="P107" s="2">
        <v>0</v>
      </c>
      <c r="Q107" s="2"/>
      <c r="R107" s="2">
        <v>0.16</v>
      </c>
      <c r="S107" s="2"/>
      <c r="T107" s="2">
        <v>1.74</v>
      </c>
      <c r="U107" s="2"/>
      <c r="V107" s="2">
        <v>0.12</v>
      </c>
      <c r="W107" s="2"/>
      <c r="X107" s="2">
        <v>0.83</v>
      </c>
      <c r="Y107" s="2"/>
      <c r="Z107" s="2">
        <v>9.5</v>
      </c>
      <c r="AA107" s="3"/>
    </row>
    <row r="108" spans="1:27" s="1" customFormat="1" x14ac:dyDescent="0.25">
      <c r="A108" s="2">
        <v>1982</v>
      </c>
      <c r="B108" s="2">
        <v>1.4</v>
      </c>
      <c r="C108" s="2"/>
      <c r="D108" s="2">
        <v>0.36</v>
      </c>
      <c r="E108" s="2"/>
      <c r="F108" s="2">
        <v>3.08</v>
      </c>
      <c r="G108" s="2"/>
      <c r="H108" s="2">
        <v>0.89</v>
      </c>
      <c r="I108" s="2"/>
      <c r="J108" s="2">
        <v>1.1200000000000001</v>
      </c>
      <c r="K108" s="2"/>
      <c r="L108" s="2">
        <v>0.78</v>
      </c>
      <c r="M108" s="2"/>
      <c r="N108" s="2">
        <v>1.86</v>
      </c>
      <c r="O108" s="2"/>
      <c r="P108" s="2">
        <v>1.26</v>
      </c>
      <c r="Q108" s="2"/>
      <c r="R108" s="2">
        <v>4.1900000000000004</v>
      </c>
      <c r="S108" s="2"/>
      <c r="T108" s="2">
        <v>1.1100000000000001</v>
      </c>
      <c r="U108" s="2"/>
      <c r="V108" s="2">
        <v>0.7</v>
      </c>
      <c r="W108" s="2"/>
      <c r="X108" s="2">
        <v>0.91</v>
      </c>
      <c r="Y108" s="2"/>
      <c r="Z108" s="2">
        <v>17.66</v>
      </c>
      <c r="AA108" s="3"/>
    </row>
    <row r="109" spans="1:27" s="1" customFormat="1" x14ac:dyDescent="0.25">
      <c r="A109" s="2">
        <v>1983</v>
      </c>
      <c r="B109" s="2">
        <v>2.4900000000000002</v>
      </c>
      <c r="C109" s="2"/>
      <c r="D109" s="2">
        <v>0.59</v>
      </c>
      <c r="E109" s="2"/>
      <c r="F109" s="2">
        <v>2.64</v>
      </c>
      <c r="G109" s="2"/>
      <c r="H109" s="2">
        <v>2.3199999999999998</v>
      </c>
      <c r="I109" s="2"/>
      <c r="J109" s="2">
        <v>0.66</v>
      </c>
      <c r="K109" s="2"/>
      <c r="L109" s="2">
        <v>1.49</v>
      </c>
      <c r="M109" s="2"/>
      <c r="N109" s="2">
        <v>0.32</v>
      </c>
      <c r="O109" s="2"/>
      <c r="P109" s="2">
        <v>4.42</v>
      </c>
      <c r="Q109" s="2"/>
      <c r="R109" s="2">
        <v>1.41</v>
      </c>
      <c r="S109" s="2"/>
      <c r="T109" s="2">
        <v>1.56</v>
      </c>
      <c r="U109" s="2"/>
      <c r="V109" s="2">
        <v>1.37</v>
      </c>
      <c r="W109" s="2"/>
      <c r="X109" s="2">
        <v>3.65</v>
      </c>
      <c r="Y109" s="2"/>
      <c r="Z109" s="2">
        <v>22.92</v>
      </c>
      <c r="AA109" s="3"/>
    </row>
    <row r="110" spans="1:27" s="1" customFormat="1" x14ac:dyDescent="0.25">
      <c r="A110" s="2">
        <v>1984</v>
      </c>
      <c r="B110" s="2">
        <v>0.55000000000000004</v>
      </c>
      <c r="C110" s="2"/>
      <c r="D110" s="2">
        <v>0.92</v>
      </c>
      <c r="E110" s="2"/>
      <c r="F110" s="2">
        <v>1.69</v>
      </c>
      <c r="G110" s="2"/>
      <c r="H110" s="2">
        <v>1.38</v>
      </c>
      <c r="I110" s="2" t="s">
        <v>35</v>
      </c>
      <c r="J110" s="2">
        <v>0.35</v>
      </c>
      <c r="K110" s="2"/>
      <c r="L110" s="2">
        <v>1.41</v>
      </c>
      <c r="M110" s="2" t="s">
        <v>35</v>
      </c>
      <c r="N110" s="2">
        <v>2.41</v>
      </c>
      <c r="O110" s="2"/>
      <c r="P110" s="2">
        <v>2.2000000000000002</v>
      </c>
      <c r="Q110" s="2" t="s">
        <v>34</v>
      </c>
      <c r="R110" s="2">
        <v>3.15</v>
      </c>
      <c r="S110" s="2"/>
      <c r="T110" s="2">
        <v>1.5</v>
      </c>
      <c r="U110" s="2"/>
      <c r="V110" s="2">
        <v>0.55000000000000004</v>
      </c>
      <c r="W110" s="2"/>
      <c r="X110" s="2">
        <v>0.75</v>
      </c>
      <c r="Y110" s="2" t="s">
        <v>34</v>
      </c>
      <c r="Z110" s="2">
        <v>16.86</v>
      </c>
      <c r="AA110" s="3"/>
    </row>
    <row r="111" spans="1:27" s="1" customFormat="1" x14ac:dyDescent="0.25">
      <c r="A111" s="2">
        <v>1985</v>
      </c>
      <c r="B111" s="2">
        <v>0.42</v>
      </c>
      <c r="C111" s="2" t="s">
        <v>34</v>
      </c>
      <c r="D111" s="2">
        <v>0.25</v>
      </c>
      <c r="E111" s="2"/>
      <c r="F111" s="2">
        <v>1.02</v>
      </c>
      <c r="G111" s="2"/>
      <c r="H111" s="2">
        <v>0.12</v>
      </c>
      <c r="I111" s="2"/>
      <c r="J111" s="2">
        <v>0.62</v>
      </c>
      <c r="K111" s="2" t="s">
        <v>34</v>
      </c>
      <c r="L111" s="2">
        <v>0.48</v>
      </c>
      <c r="M111" s="2" t="s">
        <v>35</v>
      </c>
      <c r="N111" s="2">
        <v>0</v>
      </c>
      <c r="O111" s="2" t="s">
        <v>25</v>
      </c>
      <c r="P111" s="2">
        <v>0</v>
      </c>
      <c r="Q111" s="2" t="s">
        <v>25</v>
      </c>
      <c r="R111" s="2">
        <v>0</v>
      </c>
      <c r="S111" s="2" t="s">
        <v>28</v>
      </c>
      <c r="T111" s="2">
        <v>1.31</v>
      </c>
      <c r="U111" s="2" t="s">
        <v>37</v>
      </c>
      <c r="V111" s="2">
        <v>1.91</v>
      </c>
      <c r="W111" s="2"/>
      <c r="X111" s="2">
        <v>0.69</v>
      </c>
      <c r="Y111" s="2"/>
      <c r="Z111" s="2">
        <v>6.82</v>
      </c>
      <c r="AA111" s="3"/>
    </row>
    <row r="112" spans="1:27" s="1" customFormat="1" x14ac:dyDescent="0.25">
      <c r="A112" s="2">
        <v>1986</v>
      </c>
      <c r="B112" s="2">
        <v>0.23</v>
      </c>
      <c r="C112" s="2"/>
      <c r="D112" s="2">
        <v>1.59</v>
      </c>
      <c r="E112" s="2"/>
      <c r="F112" s="2">
        <v>1.19</v>
      </c>
      <c r="G112" s="2"/>
      <c r="H112" s="2">
        <v>2.15</v>
      </c>
      <c r="I112" s="2"/>
      <c r="J112" s="2">
        <v>0.91</v>
      </c>
      <c r="K112" s="2"/>
      <c r="L112" s="2">
        <v>0.09</v>
      </c>
      <c r="M112" s="2"/>
      <c r="N112" s="2">
        <v>0.18</v>
      </c>
      <c r="O112" s="2"/>
      <c r="P112" s="2">
        <v>0.37</v>
      </c>
      <c r="Q112" s="2"/>
      <c r="R112" s="2">
        <v>0.1</v>
      </c>
      <c r="S112" s="2"/>
      <c r="T112" s="2">
        <v>1.33</v>
      </c>
      <c r="U112" s="2"/>
      <c r="V112" s="2">
        <v>0.15</v>
      </c>
      <c r="W112" s="2"/>
      <c r="X112" s="2">
        <v>0</v>
      </c>
      <c r="Y112" s="2"/>
      <c r="Z112" s="2">
        <v>8.2899999999999991</v>
      </c>
      <c r="AA112" s="3"/>
    </row>
    <row r="113" spans="1:27" s="1" customFormat="1" x14ac:dyDescent="0.25">
      <c r="A113" s="2">
        <v>1987</v>
      </c>
      <c r="B113" s="2">
        <v>1.05</v>
      </c>
      <c r="C113" s="2"/>
      <c r="D113" s="2">
        <v>1.06</v>
      </c>
      <c r="E113" s="2"/>
      <c r="F113" s="2">
        <v>3.88</v>
      </c>
      <c r="G113" s="2"/>
      <c r="H113" s="2">
        <v>0.33</v>
      </c>
      <c r="I113" s="2" t="s">
        <v>35</v>
      </c>
      <c r="J113" s="2">
        <v>4.59</v>
      </c>
      <c r="K113" s="2"/>
      <c r="L113" s="2">
        <v>0.32</v>
      </c>
      <c r="M113" s="2"/>
      <c r="N113" s="2">
        <v>0.14000000000000001</v>
      </c>
      <c r="O113" s="2"/>
      <c r="P113" s="2">
        <v>0</v>
      </c>
      <c r="Q113" s="2"/>
      <c r="R113" s="2">
        <v>0</v>
      </c>
      <c r="S113" s="2"/>
      <c r="T113" s="2">
        <v>0.67</v>
      </c>
      <c r="U113" s="2"/>
      <c r="V113" s="2">
        <v>3.56</v>
      </c>
      <c r="W113" s="2"/>
      <c r="X113" s="2">
        <v>0.76</v>
      </c>
      <c r="Y113" s="2"/>
      <c r="Z113" s="2">
        <v>16.36</v>
      </c>
      <c r="AA113" s="3"/>
    </row>
    <row r="114" spans="1:27" s="1" customFormat="1" x14ac:dyDescent="0.25">
      <c r="A114" s="2">
        <v>1988</v>
      </c>
      <c r="B114" s="2">
        <v>1.37</v>
      </c>
      <c r="C114" s="2"/>
      <c r="D114" s="2">
        <v>0.08</v>
      </c>
      <c r="E114" s="2"/>
      <c r="F114" s="2">
        <v>0.05</v>
      </c>
      <c r="G114" s="2"/>
      <c r="H114" s="2">
        <v>1.1000000000000001</v>
      </c>
      <c r="I114" s="2"/>
      <c r="J114" s="2">
        <v>2.2999999999999998</v>
      </c>
      <c r="K114" s="2"/>
      <c r="L114" s="2">
        <v>0.22</v>
      </c>
      <c r="M114" s="2"/>
      <c r="N114" s="2">
        <v>0</v>
      </c>
      <c r="O114" s="2"/>
      <c r="P114" s="2">
        <v>0.75</v>
      </c>
      <c r="Q114" s="2"/>
      <c r="R114" s="2">
        <v>0.5</v>
      </c>
      <c r="S114" s="2"/>
      <c r="T114" s="2">
        <v>0.52</v>
      </c>
      <c r="U114" s="2"/>
      <c r="V114" s="2">
        <v>1.83</v>
      </c>
      <c r="W114" s="2"/>
      <c r="X114" s="2">
        <v>0</v>
      </c>
      <c r="Y114" s="2" t="s">
        <v>25</v>
      </c>
      <c r="Z114" s="2">
        <v>8.7200000000000006</v>
      </c>
      <c r="AA114" s="3"/>
    </row>
    <row r="115" spans="1:27" s="1" customFormat="1" x14ac:dyDescent="0.25">
      <c r="A115" s="2">
        <v>1989</v>
      </c>
      <c r="B115" s="2">
        <v>2.59</v>
      </c>
      <c r="C115" s="2" t="s">
        <v>38</v>
      </c>
      <c r="D115" s="2">
        <v>0.46</v>
      </c>
      <c r="E115" s="2"/>
      <c r="F115" s="2">
        <v>0</v>
      </c>
      <c r="G115" s="2" t="s">
        <v>39</v>
      </c>
      <c r="H115" s="2">
        <v>0</v>
      </c>
      <c r="I115" s="2"/>
      <c r="J115" s="2">
        <v>0</v>
      </c>
      <c r="K115" s="2" t="s">
        <v>25</v>
      </c>
      <c r="L115" s="2">
        <v>0</v>
      </c>
      <c r="M115" s="2" t="s">
        <v>25</v>
      </c>
      <c r="N115" s="2">
        <v>1.04</v>
      </c>
      <c r="O115" s="2"/>
      <c r="P115" s="2">
        <v>1.49</v>
      </c>
      <c r="Q115" s="2"/>
      <c r="R115" s="2">
        <v>0</v>
      </c>
      <c r="S115" s="2"/>
      <c r="T115" s="2">
        <v>1.26</v>
      </c>
      <c r="U115" s="2" t="s">
        <v>35</v>
      </c>
      <c r="V115" s="2">
        <v>0.18</v>
      </c>
      <c r="W115" s="2"/>
      <c r="X115" s="2">
        <v>0.19</v>
      </c>
      <c r="Y115" s="2"/>
      <c r="Z115" s="2">
        <v>7.21</v>
      </c>
      <c r="AA115" s="3"/>
    </row>
    <row r="116" spans="1:27" s="1" customFormat="1" x14ac:dyDescent="0.25">
      <c r="A116" s="2">
        <v>1990</v>
      </c>
      <c r="B116" s="2">
        <v>0.86</v>
      </c>
      <c r="C116" s="2"/>
      <c r="D116" s="2">
        <v>0</v>
      </c>
      <c r="E116" s="2" t="s">
        <v>25</v>
      </c>
      <c r="F116" s="2">
        <v>1.34</v>
      </c>
      <c r="G116" s="2"/>
      <c r="H116" s="2">
        <v>1.55</v>
      </c>
      <c r="I116" s="2"/>
      <c r="J116" s="2">
        <v>1.28</v>
      </c>
      <c r="K116" s="2" t="s">
        <v>34</v>
      </c>
      <c r="L116" s="2">
        <v>0.94</v>
      </c>
      <c r="M116" s="2"/>
      <c r="N116" s="2">
        <v>0.42</v>
      </c>
      <c r="O116" s="2"/>
      <c r="P116" s="2">
        <v>0.55000000000000004</v>
      </c>
      <c r="Q116" s="2"/>
      <c r="R116" s="2">
        <v>0.69</v>
      </c>
      <c r="S116" s="2"/>
      <c r="T116" s="2">
        <v>0.13</v>
      </c>
      <c r="U116" s="2"/>
      <c r="V116" s="2">
        <v>0.4</v>
      </c>
      <c r="W116" s="2" t="s">
        <v>35</v>
      </c>
      <c r="X116" s="2">
        <v>0.55000000000000004</v>
      </c>
      <c r="Y116" s="2"/>
      <c r="Z116" s="2">
        <v>8.7100000000000009</v>
      </c>
      <c r="AA116" s="3"/>
    </row>
    <row r="117" spans="1:27" s="1" customFormat="1" x14ac:dyDescent="0.25">
      <c r="A117" s="2">
        <v>1991</v>
      </c>
      <c r="B117" s="2">
        <v>0.16</v>
      </c>
      <c r="C117" s="2"/>
      <c r="D117" s="2">
        <v>0.33</v>
      </c>
      <c r="E117" s="2"/>
      <c r="F117" s="2">
        <v>0.91</v>
      </c>
      <c r="G117" s="2" t="s">
        <v>36</v>
      </c>
      <c r="H117" s="2">
        <v>0.54</v>
      </c>
      <c r="I117" s="2"/>
      <c r="J117" s="2">
        <v>2.5499999999999998</v>
      </c>
      <c r="K117" s="2"/>
      <c r="L117" s="2">
        <v>0.28999999999999998</v>
      </c>
      <c r="M117" s="2"/>
      <c r="N117" s="2">
        <v>0</v>
      </c>
      <c r="O117" s="2"/>
      <c r="P117" s="2">
        <v>0.12</v>
      </c>
      <c r="Q117" s="2"/>
      <c r="R117" s="2">
        <v>1.8</v>
      </c>
      <c r="S117" s="2"/>
      <c r="T117" s="2">
        <v>0.7</v>
      </c>
      <c r="U117" s="2"/>
      <c r="V117" s="2">
        <v>1.04</v>
      </c>
      <c r="W117" s="2"/>
      <c r="X117" s="2">
        <v>1.2</v>
      </c>
      <c r="Y117" s="2" t="s">
        <v>40</v>
      </c>
      <c r="Z117" s="2">
        <v>8.44</v>
      </c>
      <c r="AA117" s="3"/>
    </row>
    <row r="118" spans="1:27" s="1" customFormat="1" x14ac:dyDescent="0.25">
      <c r="A118" s="2">
        <v>1992</v>
      </c>
      <c r="B118" s="2">
        <v>0.04</v>
      </c>
      <c r="C118" s="2"/>
      <c r="D118" s="2">
        <v>0.5</v>
      </c>
      <c r="E118" s="2"/>
      <c r="F118" s="2">
        <v>1.9</v>
      </c>
      <c r="G118" s="2"/>
      <c r="H118" s="2">
        <v>0</v>
      </c>
      <c r="I118" s="2"/>
      <c r="J118" s="2">
        <v>0</v>
      </c>
      <c r="K118" s="2"/>
      <c r="L118" s="2">
        <v>1.0900000000000001</v>
      </c>
      <c r="M118" s="2"/>
      <c r="N118" s="2">
        <v>1.34</v>
      </c>
      <c r="O118" s="2"/>
      <c r="P118" s="2">
        <v>0.17</v>
      </c>
      <c r="Q118" s="2"/>
      <c r="R118" s="2">
        <v>0.26</v>
      </c>
      <c r="S118" s="2"/>
      <c r="T118" s="2">
        <v>0.61</v>
      </c>
      <c r="U118" s="2"/>
      <c r="V118" s="2">
        <v>0.56999999999999995</v>
      </c>
      <c r="W118" s="2"/>
      <c r="X118" s="2">
        <v>2</v>
      </c>
      <c r="Y118" s="2" t="s">
        <v>34</v>
      </c>
      <c r="Z118" s="2">
        <v>8.48</v>
      </c>
      <c r="AA118" s="3"/>
    </row>
    <row r="119" spans="1:27" s="1" customFormat="1" x14ac:dyDescent="0.25">
      <c r="A119" s="2">
        <v>1993</v>
      </c>
      <c r="B119" s="2">
        <v>1.49</v>
      </c>
      <c r="C119" s="2"/>
      <c r="D119" s="2">
        <v>0.82</v>
      </c>
      <c r="E119" s="2"/>
      <c r="F119" s="2">
        <v>0.74</v>
      </c>
      <c r="G119" s="2" t="s">
        <v>34</v>
      </c>
      <c r="H119" s="2">
        <v>0.15</v>
      </c>
      <c r="I119" s="2"/>
      <c r="J119" s="2">
        <v>0.61</v>
      </c>
      <c r="K119" s="2"/>
      <c r="L119" s="2">
        <v>1.26</v>
      </c>
      <c r="M119" s="2"/>
      <c r="N119" s="2">
        <v>0.16</v>
      </c>
      <c r="O119" s="2"/>
      <c r="P119" s="2">
        <v>0.25</v>
      </c>
      <c r="Q119" s="2"/>
      <c r="R119" s="2">
        <v>0.38</v>
      </c>
      <c r="S119" s="2"/>
      <c r="T119" s="2">
        <v>2.35</v>
      </c>
      <c r="U119" s="2"/>
      <c r="V119" s="2">
        <v>0.01</v>
      </c>
      <c r="W119" s="2"/>
      <c r="X119" s="2">
        <v>0.19</v>
      </c>
      <c r="Y119" s="2"/>
      <c r="Z119" s="2">
        <v>8.41</v>
      </c>
      <c r="AA119" s="3"/>
    </row>
    <row r="120" spans="1:27" s="1" customFormat="1" x14ac:dyDescent="0.25">
      <c r="A120" s="2">
        <v>1994</v>
      </c>
      <c r="B120" s="2">
        <v>0</v>
      </c>
      <c r="C120" s="2"/>
      <c r="D120" s="2">
        <v>2.91</v>
      </c>
      <c r="E120" s="2"/>
      <c r="F120" s="2">
        <v>1.01</v>
      </c>
      <c r="G120" s="2"/>
      <c r="H120" s="2">
        <v>1.63</v>
      </c>
      <c r="I120" s="2"/>
      <c r="J120" s="2">
        <v>1.1499999999999999</v>
      </c>
      <c r="K120" s="2"/>
      <c r="L120" s="2">
        <v>0.03</v>
      </c>
      <c r="M120" s="2"/>
      <c r="N120" s="2">
        <v>0.01</v>
      </c>
      <c r="O120" s="2"/>
      <c r="P120" s="2">
        <v>1.53</v>
      </c>
      <c r="Q120" s="2"/>
      <c r="R120" s="2">
        <v>0.74</v>
      </c>
      <c r="S120" s="2" t="s">
        <v>34</v>
      </c>
      <c r="T120" s="2">
        <v>0.56999999999999995</v>
      </c>
      <c r="U120" s="2"/>
      <c r="V120" s="2">
        <v>0.89</v>
      </c>
      <c r="W120" s="2"/>
      <c r="X120" s="2">
        <v>0.95</v>
      </c>
      <c r="Y120" s="2"/>
      <c r="Z120" s="2">
        <v>11.42</v>
      </c>
      <c r="AA120" s="3"/>
    </row>
    <row r="121" spans="1:27" s="1" customFormat="1" x14ac:dyDescent="0.25">
      <c r="A121" s="2">
        <v>1995</v>
      </c>
      <c r="B121" s="2">
        <v>1.45</v>
      </c>
      <c r="C121" s="2"/>
      <c r="D121" s="2">
        <v>0.92</v>
      </c>
      <c r="E121" s="2"/>
      <c r="F121" s="2">
        <v>3.53</v>
      </c>
      <c r="G121" s="2"/>
      <c r="H121" s="2">
        <v>0.37</v>
      </c>
      <c r="I121" s="2"/>
      <c r="J121" s="2">
        <v>2.61</v>
      </c>
      <c r="K121" s="2"/>
      <c r="L121" s="2">
        <v>1.32</v>
      </c>
      <c r="M121" s="2"/>
      <c r="N121" s="2">
        <v>0.04</v>
      </c>
      <c r="O121" s="2"/>
      <c r="P121" s="2">
        <v>0.38</v>
      </c>
      <c r="Q121" s="2" t="s">
        <v>34</v>
      </c>
      <c r="R121" s="2">
        <v>0.11</v>
      </c>
      <c r="S121" s="2"/>
      <c r="T121" s="2">
        <v>0</v>
      </c>
      <c r="U121" s="2"/>
      <c r="V121" s="2">
        <v>0.21</v>
      </c>
      <c r="W121" s="2"/>
      <c r="X121" s="2">
        <v>1.27</v>
      </c>
      <c r="Y121" s="2"/>
      <c r="Z121" s="2">
        <v>12.21</v>
      </c>
      <c r="AA121" s="3"/>
    </row>
    <row r="122" spans="1:27" s="1" customFormat="1" x14ac:dyDescent="0.25">
      <c r="A122" s="2">
        <v>1996</v>
      </c>
      <c r="B122" s="2">
        <v>1.71</v>
      </c>
      <c r="C122" s="2" t="s">
        <v>34</v>
      </c>
      <c r="D122" s="2">
        <v>1.2</v>
      </c>
      <c r="E122" s="2"/>
      <c r="F122" s="2">
        <v>1.1299999999999999</v>
      </c>
      <c r="G122" s="2"/>
      <c r="H122" s="2">
        <v>0.4</v>
      </c>
      <c r="I122" s="2"/>
      <c r="J122" s="2">
        <v>2.15</v>
      </c>
      <c r="K122" s="2"/>
      <c r="L122" s="2">
        <v>0</v>
      </c>
      <c r="M122" s="2"/>
      <c r="N122" s="2">
        <v>0.11</v>
      </c>
      <c r="O122" s="2"/>
      <c r="P122" s="2">
        <v>0</v>
      </c>
      <c r="Q122" s="2"/>
      <c r="R122" s="2">
        <v>0.87</v>
      </c>
      <c r="S122" s="2"/>
      <c r="T122" s="2">
        <v>0.64</v>
      </c>
      <c r="U122" s="2"/>
      <c r="V122" s="2">
        <v>1.23</v>
      </c>
      <c r="W122" s="2"/>
      <c r="X122" s="2">
        <v>0.86</v>
      </c>
      <c r="Y122" s="2" t="s">
        <v>34</v>
      </c>
      <c r="Z122" s="2">
        <v>10.3</v>
      </c>
      <c r="AA122" s="3"/>
    </row>
    <row r="123" spans="1:27" s="1" customFormat="1" x14ac:dyDescent="0.25">
      <c r="A123" s="2">
        <v>1997</v>
      </c>
      <c r="B123" s="2">
        <v>2</v>
      </c>
      <c r="C123" s="2"/>
      <c r="D123" s="2">
        <v>1.59</v>
      </c>
      <c r="E123" s="2"/>
      <c r="F123" s="2">
        <v>0.11</v>
      </c>
      <c r="G123" s="2"/>
      <c r="H123" s="2">
        <v>0.09</v>
      </c>
      <c r="I123" s="2" t="s">
        <v>34</v>
      </c>
      <c r="J123" s="2">
        <v>0.16</v>
      </c>
      <c r="K123" s="2"/>
      <c r="L123" s="2">
        <v>1.83</v>
      </c>
      <c r="M123" s="2"/>
      <c r="N123" s="2">
        <v>0.48</v>
      </c>
      <c r="O123" s="2"/>
      <c r="P123" s="2">
        <v>0.68</v>
      </c>
      <c r="Q123" s="2"/>
      <c r="R123" s="2">
        <v>1.94</v>
      </c>
      <c r="S123" s="2"/>
      <c r="T123" s="2">
        <v>1.1000000000000001</v>
      </c>
      <c r="U123" s="2"/>
      <c r="V123" s="2">
        <v>1.17</v>
      </c>
      <c r="W123" s="2"/>
      <c r="X123" s="2">
        <v>0.28999999999999998</v>
      </c>
      <c r="Y123" s="2"/>
      <c r="Z123" s="2">
        <v>11.44</v>
      </c>
      <c r="AA123" s="3"/>
    </row>
    <row r="124" spans="1:27" s="1" customFormat="1" x14ac:dyDescent="0.25">
      <c r="A124" s="2">
        <v>1998</v>
      </c>
      <c r="B124" s="2">
        <v>0</v>
      </c>
      <c r="C124" s="2"/>
      <c r="D124" s="2">
        <v>1.1499999999999999</v>
      </c>
      <c r="E124" s="2"/>
      <c r="F124" s="2">
        <v>2.2200000000000002</v>
      </c>
      <c r="G124" s="2"/>
      <c r="H124" s="2">
        <v>1.66</v>
      </c>
      <c r="I124" s="2"/>
      <c r="J124" s="2">
        <v>1.95</v>
      </c>
      <c r="K124" s="2"/>
      <c r="L124" s="2">
        <v>1.65</v>
      </c>
      <c r="M124" s="2"/>
      <c r="N124" s="2">
        <v>0</v>
      </c>
      <c r="O124" s="2"/>
      <c r="P124" s="2">
        <v>0.1</v>
      </c>
      <c r="Q124" s="2"/>
      <c r="R124" s="2">
        <v>0.74</v>
      </c>
      <c r="S124" s="2"/>
      <c r="T124" s="2">
        <v>1.81</v>
      </c>
      <c r="U124" s="2"/>
      <c r="V124" s="2">
        <v>0.77</v>
      </c>
      <c r="W124" s="2"/>
      <c r="X124" s="2">
        <v>0.06</v>
      </c>
      <c r="Y124" s="2"/>
      <c r="Z124" s="2">
        <v>12.11</v>
      </c>
      <c r="AA124" s="3"/>
    </row>
    <row r="125" spans="1:27" s="1" customFormat="1" x14ac:dyDescent="0.25">
      <c r="A125" s="2">
        <v>1999</v>
      </c>
      <c r="B125" s="2">
        <v>1.34</v>
      </c>
      <c r="C125" s="2"/>
      <c r="D125" s="2">
        <v>0.03</v>
      </c>
      <c r="E125" s="2"/>
      <c r="F125" s="2">
        <v>0</v>
      </c>
      <c r="G125" s="2"/>
      <c r="H125" s="2">
        <v>3.01</v>
      </c>
      <c r="I125" s="2"/>
      <c r="J125" s="2">
        <v>0</v>
      </c>
      <c r="K125" s="2"/>
      <c r="L125" s="2">
        <v>1.7</v>
      </c>
      <c r="M125" s="2"/>
      <c r="N125" s="2">
        <v>0</v>
      </c>
      <c r="O125" s="2"/>
      <c r="P125" s="2">
        <v>0.48</v>
      </c>
      <c r="Q125" s="2"/>
      <c r="R125" s="2">
        <v>0.71</v>
      </c>
      <c r="S125" s="2" t="s">
        <v>34</v>
      </c>
      <c r="T125" s="2">
        <v>0.04</v>
      </c>
      <c r="U125" s="2"/>
      <c r="V125" s="2">
        <v>0.28999999999999998</v>
      </c>
      <c r="W125" s="2"/>
      <c r="X125" s="2">
        <v>0</v>
      </c>
      <c r="Y125" s="2"/>
      <c r="Z125" s="2">
        <v>7.6</v>
      </c>
      <c r="AA125" s="3"/>
    </row>
    <row r="126" spans="1:27" s="1" customFormat="1" x14ac:dyDescent="0.25">
      <c r="A126" s="2">
        <v>2000</v>
      </c>
      <c r="B126" s="2">
        <v>0.1</v>
      </c>
      <c r="C126" s="2" t="s">
        <v>34</v>
      </c>
      <c r="D126" s="2">
        <v>2.31</v>
      </c>
      <c r="E126" s="2"/>
      <c r="F126" s="2">
        <v>0.76</v>
      </c>
      <c r="G126" s="2"/>
      <c r="H126" s="2">
        <v>0.15</v>
      </c>
      <c r="I126" s="2"/>
      <c r="J126" s="2">
        <v>1.19</v>
      </c>
      <c r="K126" s="2" t="s">
        <v>34</v>
      </c>
      <c r="L126" s="2">
        <v>0.38</v>
      </c>
      <c r="M126" s="2"/>
      <c r="N126" s="2">
        <v>0.03</v>
      </c>
      <c r="O126" s="2"/>
      <c r="P126" s="2">
        <v>1.32</v>
      </c>
      <c r="Q126" s="2" t="s">
        <v>34</v>
      </c>
      <c r="R126" s="2">
        <v>0.6</v>
      </c>
      <c r="S126" s="2"/>
      <c r="T126" s="2">
        <v>1.63</v>
      </c>
      <c r="U126" s="2" t="s">
        <v>34</v>
      </c>
      <c r="V126" s="2">
        <v>0.44</v>
      </c>
      <c r="W126" s="2"/>
      <c r="X126" s="2">
        <v>0.05</v>
      </c>
      <c r="Y126" s="2"/>
      <c r="Z126" s="2">
        <v>8.9600000000000009</v>
      </c>
      <c r="AA126" s="3"/>
    </row>
    <row r="127" spans="1:27" s="1" customFormat="1" x14ac:dyDescent="0.25">
      <c r="A127" s="2">
        <v>2001</v>
      </c>
      <c r="B127" s="2">
        <v>1.08</v>
      </c>
      <c r="C127" s="2"/>
      <c r="D127" s="2">
        <v>1.55</v>
      </c>
      <c r="E127" s="2"/>
      <c r="F127" s="2">
        <v>2.36</v>
      </c>
      <c r="G127" s="2" t="s">
        <v>34</v>
      </c>
      <c r="H127" s="2">
        <v>1.95</v>
      </c>
      <c r="I127" s="2"/>
      <c r="J127" s="2">
        <v>0</v>
      </c>
      <c r="K127" s="2"/>
      <c r="L127" s="2">
        <v>0</v>
      </c>
      <c r="M127" s="2"/>
      <c r="N127" s="2">
        <v>0.82</v>
      </c>
      <c r="O127" s="2"/>
      <c r="P127" s="2">
        <v>0.56999999999999995</v>
      </c>
      <c r="Q127" s="2"/>
      <c r="R127" s="2">
        <v>0.71</v>
      </c>
      <c r="S127" s="2"/>
      <c r="T127" s="2">
        <v>0.39</v>
      </c>
      <c r="U127" s="2"/>
      <c r="V127" s="2">
        <v>0.86</v>
      </c>
      <c r="W127" s="2"/>
      <c r="X127" s="2">
        <v>0.56999999999999995</v>
      </c>
      <c r="Y127" s="2"/>
      <c r="Z127" s="2">
        <v>10.86</v>
      </c>
      <c r="AA127" s="3"/>
    </row>
    <row r="128" spans="1:27" s="1" customFormat="1" x14ac:dyDescent="0.25">
      <c r="A128" s="2">
        <v>2002</v>
      </c>
      <c r="B128" s="2">
        <v>0.84</v>
      </c>
      <c r="C128" s="2"/>
      <c r="D128" s="2">
        <v>1.88</v>
      </c>
      <c r="E128" s="2"/>
      <c r="F128" s="2">
        <v>0.23</v>
      </c>
      <c r="G128" s="2"/>
      <c r="H128" s="2">
        <v>2.1800000000000002</v>
      </c>
      <c r="I128" s="2" t="s">
        <v>35</v>
      </c>
      <c r="J128" s="2">
        <v>0.32</v>
      </c>
      <c r="K128" s="2"/>
      <c r="L128" s="2">
        <v>0</v>
      </c>
      <c r="M128" s="2"/>
      <c r="N128" s="2">
        <v>0.84</v>
      </c>
      <c r="O128" s="2" t="s">
        <v>34</v>
      </c>
      <c r="P128" s="2">
        <v>0.1</v>
      </c>
      <c r="Q128" s="2"/>
      <c r="R128" s="2">
        <v>0.21</v>
      </c>
      <c r="S128" s="2"/>
      <c r="T128" s="2">
        <v>0.3</v>
      </c>
      <c r="U128" s="2"/>
      <c r="V128" s="2">
        <v>0.77</v>
      </c>
      <c r="W128" s="2"/>
      <c r="X128" s="2">
        <v>0.6</v>
      </c>
      <c r="Y128" s="2"/>
      <c r="Z128" s="2">
        <v>8.27</v>
      </c>
      <c r="AA128" s="3"/>
    </row>
    <row r="129" spans="1:27" s="1" customFormat="1" x14ac:dyDescent="0.25">
      <c r="A129" s="2">
        <v>2003</v>
      </c>
      <c r="B129" s="2">
        <v>0.34</v>
      </c>
      <c r="C129" s="2" t="s">
        <v>34</v>
      </c>
      <c r="D129" s="2">
        <v>0.97</v>
      </c>
      <c r="E129" s="2"/>
      <c r="F129" s="2">
        <v>0.82</v>
      </c>
      <c r="G129" s="2"/>
      <c r="H129" s="2">
        <v>2.68</v>
      </c>
      <c r="I129" s="2"/>
      <c r="J129" s="2">
        <v>1.31</v>
      </c>
      <c r="K129" s="2"/>
      <c r="L129" s="2">
        <v>0</v>
      </c>
      <c r="M129" s="2"/>
      <c r="N129" s="2">
        <v>0</v>
      </c>
      <c r="O129" s="2" t="s">
        <v>34</v>
      </c>
      <c r="P129" s="2">
        <v>2.96</v>
      </c>
      <c r="Q129" s="2"/>
      <c r="R129" s="2">
        <v>0.5</v>
      </c>
      <c r="S129" s="2"/>
      <c r="T129" s="2">
        <v>0</v>
      </c>
      <c r="U129" s="2"/>
      <c r="V129" s="2">
        <v>0.59</v>
      </c>
      <c r="W129" s="2"/>
      <c r="X129" s="2">
        <v>1.95</v>
      </c>
      <c r="Y129" s="2"/>
      <c r="Z129" s="2">
        <v>12.12</v>
      </c>
      <c r="AA129" s="3"/>
    </row>
    <row r="130" spans="1:27" s="1" customFormat="1" x14ac:dyDescent="0.25">
      <c r="A130" s="2">
        <v>2004</v>
      </c>
      <c r="B130" s="2">
        <v>0.13</v>
      </c>
      <c r="C130" s="2" t="s">
        <v>34</v>
      </c>
      <c r="D130" s="2">
        <v>1.82</v>
      </c>
      <c r="E130" s="2" t="s">
        <v>34</v>
      </c>
      <c r="F130" s="2">
        <v>0.26</v>
      </c>
      <c r="G130" s="2"/>
      <c r="H130" s="2">
        <v>1.82</v>
      </c>
      <c r="I130" s="2"/>
      <c r="J130" s="2">
        <v>0.28999999999999998</v>
      </c>
      <c r="K130" s="2"/>
      <c r="L130" s="2">
        <v>0.02</v>
      </c>
      <c r="M130" s="2"/>
      <c r="N130" s="2">
        <v>1.33</v>
      </c>
      <c r="O130" s="2"/>
      <c r="P130" s="2">
        <v>0.91</v>
      </c>
      <c r="Q130" s="2"/>
      <c r="R130" s="2">
        <v>1.02</v>
      </c>
      <c r="S130" s="2"/>
      <c r="T130" s="2">
        <v>4.04</v>
      </c>
      <c r="U130" s="2" t="s">
        <v>34</v>
      </c>
      <c r="V130" s="2">
        <v>1.1000000000000001</v>
      </c>
      <c r="W130" s="2"/>
      <c r="X130" s="2">
        <v>0.3</v>
      </c>
      <c r="Y130" s="2"/>
      <c r="Z130" s="2">
        <v>13.04</v>
      </c>
      <c r="AA130" s="3"/>
    </row>
    <row r="131" spans="1:27" s="1" customFormat="1" x14ac:dyDescent="0.25">
      <c r="A131" s="2">
        <v>2005</v>
      </c>
      <c r="B131" s="2">
        <v>2.92</v>
      </c>
      <c r="C131" s="2" t="s">
        <v>34</v>
      </c>
      <c r="D131" s="2">
        <v>1.21</v>
      </c>
      <c r="E131" s="2"/>
      <c r="F131" s="2">
        <v>1.41</v>
      </c>
      <c r="G131" s="2" t="s">
        <v>34</v>
      </c>
      <c r="H131" s="2">
        <v>2.48</v>
      </c>
      <c r="I131" s="2"/>
      <c r="J131" s="2">
        <v>3.55</v>
      </c>
      <c r="K131" s="2"/>
      <c r="L131" s="2">
        <v>0.1</v>
      </c>
      <c r="M131" s="2"/>
      <c r="N131" s="2">
        <v>0.54</v>
      </c>
      <c r="O131" s="2"/>
      <c r="P131" s="2">
        <v>0.08</v>
      </c>
      <c r="Q131" s="2"/>
      <c r="R131" s="2">
        <v>0</v>
      </c>
      <c r="S131" s="2" t="s">
        <v>25</v>
      </c>
      <c r="T131" s="2">
        <v>0.28000000000000003</v>
      </c>
      <c r="U131" s="2"/>
      <c r="V131" s="2">
        <v>0</v>
      </c>
      <c r="W131" s="2" t="s">
        <v>36</v>
      </c>
      <c r="X131" s="2">
        <v>0.45</v>
      </c>
      <c r="Y131" s="2"/>
      <c r="Z131" s="2">
        <v>13.02</v>
      </c>
      <c r="AA131" s="3"/>
    </row>
    <row r="132" spans="1:27" s="1" customFormat="1" x14ac:dyDescent="0.25">
      <c r="A132" s="2">
        <v>2006</v>
      </c>
      <c r="B132" s="2">
        <v>1.89</v>
      </c>
      <c r="C132" s="2" t="s">
        <v>34</v>
      </c>
      <c r="D132" s="2">
        <v>1.46</v>
      </c>
      <c r="E132" s="2"/>
      <c r="F132" s="2">
        <v>0</v>
      </c>
      <c r="G132" s="2" t="s">
        <v>25</v>
      </c>
      <c r="H132" s="2">
        <v>1.51</v>
      </c>
      <c r="I132" s="2"/>
      <c r="J132" s="2">
        <v>0.49</v>
      </c>
      <c r="K132" s="2"/>
      <c r="L132" s="2">
        <v>0</v>
      </c>
      <c r="M132" s="2"/>
      <c r="N132" s="2">
        <v>0.32</v>
      </c>
      <c r="O132" s="2"/>
      <c r="P132" s="2">
        <v>0</v>
      </c>
      <c r="Q132" s="2"/>
      <c r="R132" s="2">
        <v>0</v>
      </c>
      <c r="S132" s="2"/>
      <c r="T132" s="2">
        <v>0.89</v>
      </c>
      <c r="U132" s="2"/>
      <c r="V132" s="2">
        <v>0.62</v>
      </c>
      <c r="W132" s="2"/>
      <c r="X132" s="2">
        <v>0.45</v>
      </c>
      <c r="Y132" s="2"/>
      <c r="Z132" s="2">
        <v>7.63</v>
      </c>
      <c r="AA132" s="3"/>
    </row>
    <row r="133" spans="1:27" s="1" customFormat="1" x14ac:dyDescent="0.25">
      <c r="A133" s="2">
        <v>2007</v>
      </c>
      <c r="B133" s="2">
        <v>0.51</v>
      </c>
      <c r="C133" s="2"/>
      <c r="D133" s="2">
        <v>0.57999999999999996</v>
      </c>
      <c r="E133" s="2"/>
      <c r="F133" s="2">
        <v>2.35</v>
      </c>
      <c r="G133" s="2"/>
      <c r="H133" s="2">
        <v>1.52</v>
      </c>
      <c r="I133" s="2"/>
      <c r="J133" s="2">
        <v>0.61</v>
      </c>
      <c r="K133" s="2"/>
      <c r="L133" s="2">
        <v>0.53</v>
      </c>
      <c r="M133" s="2"/>
      <c r="N133" s="2">
        <v>0.97</v>
      </c>
      <c r="O133" s="2"/>
      <c r="P133" s="2">
        <v>1.9</v>
      </c>
      <c r="Q133" s="2" t="s">
        <v>35</v>
      </c>
      <c r="R133" s="2">
        <v>0.95</v>
      </c>
      <c r="S133" s="2"/>
      <c r="T133" s="2">
        <v>0.51</v>
      </c>
      <c r="U133" s="2"/>
      <c r="V133" s="2">
        <v>0.3</v>
      </c>
      <c r="W133" s="2"/>
      <c r="X133" s="2">
        <v>1.73</v>
      </c>
      <c r="Y133" s="2"/>
      <c r="Z133" s="2">
        <v>12.46</v>
      </c>
      <c r="AA133" s="3"/>
    </row>
    <row r="134" spans="1:27" s="1" customFormat="1" x14ac:dyDescent="0.25">
      <c r="A134" s="2">
        <v>2008</v>
      </c>
      <c r="B134" s="2">
        <v>1.27</v>
      </c>
      <c r="C134" s="2"/>
      <c r="D134" s="2">
        <v>1</v>
      </c>
      <c r="E134" s="2"/>
      <c r="F134" s="2">
        <v>0.18</v>
      </c>
      <c r="G134" s="2"/>
      <c r="H134" s="2">
        <v>0.18</v>
      </c>
      <c r="I134" s="2"/>
      <c r="J134" s="2">
        <v>0.12</v>
      </c>
      <c r="K134" s="2"/>
      <c r="L134" s="2">
        <v>0.17</v>
      </c>
      <c r="M134" s="2"/>
      <c r="N134" s="2">
        <v>0.23</v>
      </c>
      <c r="O134" s="2"/>
      <c r="P134" s="2">
        <v>7.0000000000000007E-2</v>
      </c>
      <c r="Q134" s="2" t="s">
        <v>34</v>
      </c>
      <c r="R134" s="2">
        <v>0.53</v>
      </c>
      <c r="S134" s="2"/>
      <c r="T134" s="2">
        <v>0.35</v>
      </c>
      <c r="U134" s="2"/>
      <c r="V134" s="2">
        <v>0.57999999999999996</v>
      </c>
      <c r="W134" s="2"/>
      <c r="X134" s="2">
        <v>0.96</v>
      </c>
      <c r="Y134" s="2"/>
      <c r="Z134" s="2">
        <v>5.64</v>
      </c>
      <c r="AA134" s="3"/>
    </row>
    <row r="135" spans="1:27" s="1" customFormat="1" x14ac:dyDescent="0.25">
      <c r="A135" s="2">
        <v>2009</v>
      </c>
      <c r="B135" s="2">
        <v>1.1499999999999999</v>
      </c>
      <c r="C135" s="2"/>
      <c r="D135" s="2">
        <v>1.22</v>
      </c>
      <c r="E135" s="2"/>
      <c r="F135" s="2">
        <v>0.71</v>
      </c>
      <c r="G135" s="2"/>
      <c r="H135" s="2">
        <v>3.45</v>
      </c>
      <c r="I135" s="2"/>
      <c r="J135" s="2">
        <v>0.25</v>
      </c>
      <c r="K135" s="2"/>
      <c r="L135" s="2">
        <v>1.51</v>
      </c>
      <c r="M135" s="2"/>
      <c r="N135" s="2">
        <v>0.26</v>
      </c>
      <c r="O135" s="2"/>
      <c r="P135" s="2">
        <v>0.44</v>
      </c>
      <c r="Q135" s="2"/>
      <c r="R135" s="2">
        <v>0.26</v>
      </c>
      <c r="S135" s="2"/>
      <c r="T135" s="2">
        <v>0.8</v>
      </c>
      <c r="U135" s="2"/>
      <c r="V135" s="2">
        <v>0.1</v>
      </c>
      <c r="W135" s="2"/>
      <c r="X135" s="2">
        <v>1.63</v>
      </c>
      <c r="Y135" s="2"/>
      <c r="Z135" s="2">
        <v>11.78</v>
      </c>
      <c r="AA135" s="3"/>
    </row>
    <row r="136" spans="1:27" s="1" customFormat="1" x14ac:dyDescent="0.25">
      <c r="A136" s="2">
        <v>2010</v>
      </c>
      <c r="B136" s="2">
        <v>0.45</v>
      </c>
      <c r="C136" s="2"/>
      <c r="D136" s="2">
        <v>0.93</v>
      </c>
      <c r="E136" s="2"/>
      <c r="F136" s="2">
        <v>2.2999999999999998</v>
      </c>
      <c r="G136" s="2"/>
      <c r="H136" s="2">
        <v>1.59</v>
      </c>
      <c r="I136" s="2"/>
      <c r="J136" s="2">
        <v>1.08</v>
      </c>
      <c r="K136" s="2"/>
      <c r="L136" s="2">
        <v>0.04</v>
      </c>
      <c r="M136" s="2"/>
      <c r="N136" s="2">
        <v>0.99</v>
      </c>
      <c r="O136" s="2"/>
      <c r="P136" s="2">
        <v>0.02</v>
      </c>
      <c r="Q136" s="2" t="s">
        <v>34</v>
      </c>
      <c r="R136" s="2">
        <v>0.65</v>
      </c>
      <c r="S136" s="2"/>
      <c r="T136" s="2">
        <v>1.94</v>
      </c>
      <c r="U136" s="2"/>
      <c r="V136" s="2">
        <v>2.12</v>
      </c>
      <c r="W136" s="2"/>
      <c r="X136" s="2">
        <v>0.95</v>
      </c>
      <c r="Y136" s="2"/>
      <c r="Z136" s="2">
        <v>13.06</v>
      </c>
      <c r="AA136" s="3"/>
    </row>
    <row r="137" spans="1:27" s="1" customFormat="1" x14ac:dyDescent="0.25">
      <c r="A137" s="2">
        <v>2011</v>
      </c>
      <c r="B137" s="2">
        <v>0.02</v>
      </c>
      <c r="C137" s="2"/>
      <c r="D137" s="2">
        <v>1.74</v>
      </c>
      <c r="E137" s="2"/>
      <c r="F137" s="2">
        <v>1.03</v>
      </c>
      <c r="G137" s="2"/>
      <c r="H137" s="2">
        <v>1.86</v>
      </c>
      <c r="I137" s="2"/>
      <c r="J137" s="2">
        <v>2.39</v>
      </c>
      <c r="K137" s="2"/>
      <c r="L137" s="2">
        <v>0.6</v>
      </c>
      <c r="M137" s="2"/>
      <c r="N137" s="2">
        <v>0.46</v>
      </c>
      <c r="O137" s="2"/>
      <c r="P137" s="2">
        <v>0.97</v>
      </c>
      <c r="Q137" s="2"/>
      <c r="R137" s="2">
        <v>0.57999999999999996</v>
      </c>
      <c r="S137" s="2"/>
      <c r="T137" s="2">
        <v>1.1499999999999999</v>
      </c>
      <c r="U137" s="2"/>
      <c r="V137" s="2">
        <v>0.34</v>
      </c>
      <c r="W137" s="2"/>
      <c r="X137" s="2">
        <v>0.06</v>
      </c>
      <c r="Y137" s="2"/>
      <c r="Z137" s="2">
        <v>11.2</v>
      </c>
      <c r="AA137" s="3"/>
    </row>
    <row r="138" spans="1:27" s="1" customFormat="1" x14ac:dyDescent="0.25">
      <c r="A138" s="2">
        <v>2012</v>
      </c>
      <c r="B138" s="2">
        <v>0.62</v>
      </c>
      <c r="C138" s="2"/>
      <c r="D138" s="2">
        <v>1.34</v>
      </c>
      <c r="E138" s="2"/>
      <c r="F138" s="2">
        <v>1.99</v>
      </c>
      <c r="G138" s="2"/>
      <c r="H138" s="2">
        <v>0.95</v>
      </c>
      <c r="I138" s="2"/>
      <c r="J138" s="2">
        <v>0</v>
      </c>
      <c r="K138" s="2"/>
      <c r="L138" s="2">
        <v>0.17</v>
      </c>
      <c r="M138" s="2"/>
      <c r="N138" s="2">
        <v>0.4</v>
      </c>
      <c r="O138" s="2"/>
      <c r="P138" s="2">
        <v>1.26</v>
      </c>
      <c r="Q138" s="2"/>
      <c r="R138" s="2">
        <v>1.55</v>
      </c>
      <c r="S138" s="2"/>
      <c r="T138" s="2">
        <v>0.39</v>
      </c>
      <c r="U138" s="2"/>
      <c r="V138" s="2">
        <v>0.8</v>
      </c>
      <c r="W138" s="2"/>
      <c r="X138" s="2">
        <v>1.8</v>
      </c>
      <c r="Y138" s="2"/>
      <c r="Z138" s="2">
        <v>11.27</v>
      </c>
      <c r="AA138" s="3"/>
    </row>
    <row r="139" spans="1:27" s="1" customFormat="1" x14ac:dyDescent="0.25">
      <c r="A139" s="2">
        <v>2013</v>
      </c>
      <c r="B139" s="2">
        <v>1.29</v>
      </c>
      <c r="C139" s="2"/>
      <c r="D139" s="2">
        <v>1.36</v>
      </c>
      <c r="E139" s="2"/>
      <c r="F139" s="2">
        <v>0.08</v>
      </c>
      <c r="G139" s="2"/>
      <c r="H139" s="2">
        <v>0.08</v>
      </c>
      <c r="I139" s="2" t="s">
        <v>25</v>
      </c>
      <c r="J139" s="2">
        <v>0</v>
      </c>
      <c r="K139" s="2" t="s">
        <v>25</v>
      </c>
      <c r="L139" s="2">
        <v>0</v>
      </c>
      <c r="M139" s="2" t="s">
        <v>25</v>
      </c>
      <c r="N139" s="2">
        <v>0</v>
      </c>
      <c r="O139" s="2" t="s">
        <v>25</v>
      </c>
      <c r="P139" s="2">
        <v>0</v>
      </c>
      <c r="Q139" s="2" t="s">
        <v>25</v>
      </c>
      <c r="R139" s="2">
        <v>0</v>
      </c>
      <c r="S139" s="2" t="s">
        <v>25</v>
      </c>
      <c r="T139" s="2">
        <v>0</v>
      </c>
      <c r="U139" s="2" t="s">
        <v>25</v>
      </c>
      <c r="V139" s="2">
        <v>0</v>
      </c>
      <c r="W139" s="2" t="s">
        <v>25</v>
      </c>
      <c r="X139" s="2">
        <v>0</v>
      </c>
      <c r="Y139" s="2" t="s">
        <v>25</v>
      </c>
      <c r="Z139" s="2">
        <v>2.73</v>
      </c>
      <c r="AA139" s="3"/>
    </row>
    <row r="140" spans="1:27" s="1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3"/>
    </row>
    <row r="141" spans="1:27" s="1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3"/>
    </row>
    <row r="142" spans="1:27" s="1" customFormat="1" ht="14.45" customHeight="1" x14ac:dyDescent="0.25">
      <c r="A142" s="116" t="s">
        <v>41</v>
      </c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3"/>
    </row>
    <row r="143" spans="1:27" s="1" customFormat="1" x14ac:dyDescent="0.25">
      <c r="A143" s="2" t="s">
        <v>42</v>
      </c>
      <c r="B143" s="2">
        <v>1.07</v>
      </c>
      <c r="C143" s="2"/>
      <c r="D143" s="2">
        <v>1.05</v>
      </c>
      <c r="E143" s="2"/>
      <c r="F143" s="2">
        <v>1.33</v>
      </c>
      <c r="G143" s="2"/>
      <c r="H143" s="2">
        <v>1.34</v>
      </c>
      <c r="I143" s="2"/>
      <c r="J143" s="2">
        <v>1.41</v>
      </c>
      <c r="K143" s="2"/>
      <c r="L143" s="2">
        <v>0.83</v>
      </c>
      <c r="M143" s="2"/>
      <c r="N143" s="2">
        <v>0.68</v>
      </c>
      <c r="O143" s="2"/>
      <c r="P143" s="2">
        <v>0.78</v>
      </c>
      <c r="Q143" s="2"/>
      <c r="R143" s="2">
        <v>0.78</v>
      </c>
      <c r="S143" s="2"/>
      <c r="T143" s="2">
        <v>0.89</v>
      </c>
      <c r="U143" s="2"/>
      <c r="V143" s="2">
        <v>0.78</v>
      </c>
      <c r="W143" s="2"/>
      <c r="X143" s="2">
        <v>0.9</v>
      </c>
      <c r="Y143" s="2"/>
      <c r="Z143" s="2">
        <v>11.89</v>
      </c>
      <c r="AA143" s="3"/>
    </row>
    <row r="144" spans="1:27" s="1" customFormat="1" x14ac:dyDescent="0.25">
      <c r="A144" s="2" t="s">
        <v>43</v>
      </c>
      <c r="B144" s="2">
        <v>0.83</v>
      </c>
      <c r="C144" s="2"/>
      <c r="D144" s="2">
        <v>0.68</v>
      </c>
      <c r="E144" s="2"/>
      <c r="F144" s="2">
        <v>0.98</v>
      </c>
      <c r="G144" s="2"/>
      <c r="H144" s="2">
        <v>0.97</v>
      </c>
      <c r="I144" s="2"/>
      <c r="J144" s="2">
        <v>1.24</v>
      </c>
      <c r="K144" s="2"/>
      <c r="L144" s="2">
        <v>0.95</v>
      </c>
      <c r="M144" s="2"/>
      <c r="N144" s="2">
        <v>0.69</v>
      </c>
      <c r="O144" s="2"/>
      <c r="P144" s="2">
        <v>0.9</v>
      </c>
      <c r="Q144" s="2"/>
      <c r="R144" s="2">
        <v>0.76</v>
      </c>
      <c r="S144" s="2"/>
      <c r="T144" s="2">
        <v>0.83</v>
      </c>
      <c r="U144" s="2"/>
      <c r="V144" s="2">
        <v>0.72</v>
      </c>
      <c r="W144" s="2"/>
      <c r="X144" s="2">
        <v>0.75</v>
      </c>
      <c r="Y144" s="2"/>
      <c r="Z144" s="2">
        <v>4.0199999999999996</v>
      </c>
      <c r="AA144" s="3"/>
    </row>
    <row r="145" spans="1:27" s="1" customFormat="1" x14ac:dyDescent="0.25">
      <c r="A145" s="2" t="s">
        <v>44</v>
      </c>
      <c r="B145" s="2">
        <v>1.44</v>
      </c>
      <c r="C145" s="2"/>
      <c r="D145" s="2">
        <v>1.08</v>
      </c>
      <c r="E145" s="2"/>
      <c r="F145" s="2">
        <v>1.37</v>
      </c>
      <c r="G145" s="2"/>
      <c r="H145" s="2">
        <v>0.73</v>
      </c>
      <c r="I145" s="2"/>
      <c r="J145" s="2">
        <v>1.23</v>
      </c>
      <c r="K145" s="2"/>
      <c r="L145" s="2">
        <v>1.66</v>
      </c>
      <c r="M145" s="2"/>
      <c r="N145" s="2">
        <v>1.48</v>
      </c>
      <c r="O145" s="2"/>
      <c r="P145" s="2">
        <v>1.79</v>
      </c>
      <c r="Q145" s="2"/>
      <c r="R145" s="2">
        <v>1.84</v>
      </c>
      <c r="S145" s="2"/>
      <c r="T145" s="2">
        <v>1.59</v>
      </c>
      <c r="U145" s="2"/>
      <c r="V145" s="2">
        <v>1.69</v>
      </c>
      <c r="W145" s="2"/>
      <c r="X145" s="2">
        <v>1.04</v>
      </c>
      <c r="Y145" s="2"/>
      <c r="Z145" s="2">
        <v>0.69</v>
      </c>
      <c r="AA145" s="3"/>
    </row>
    <row r="146" spans="1:27" s="1" customFormat="1" x14ac:dyDescent="0.25">
      <c r="A146" s="2" t="s">
        <v>45</v>
      </c>
      <c r="B146" s="2">
        <v>4.7</v>
      </c>
      <c r="C146" s="2"/>
      <c r="D146" s="2">
        <v>3.46</v>
      </c>
      <c r="E146" s="2"/>
      <c r="F146" s="2">
        <v>5.4</v>
      </c>
      <c r="G146" s="2"/>
      <c r="H146" s="2">
        <v>3.68</v>
      </c>
      <c r="I146" s="2"/>
      <c r="J146" s="2">
        <v>5.73</v>
      </c>
      <c r="K146" s="2"/>
      <c r="L146" s="2">
        <v>4.37</v>
      </c>
      <c r="M146" s="2"/>
      <c r="N146" s="2">
        <v>3.38</v>
      </c>
      <c r="O146" s="2"/>
      <c r="P146" s="2">
        <v>4.42</v>
      </c>
      <c r="Q146" s="2"/>
      <c r="R146" s="2">
        <v>4.1900000000000004</v>
      </c>
      <c r="S146" s="2"/>
      <c r="T146" s="2">
        <v>4.04</v>
      </c>
      <c r="U146" s="2"/>
      <c r="V146" s="2">
        <v>3.56</v>
      </c>
      <c r="W146" s="2"/>
      <c r="X146" s="2">
        <v>3.65</v>
      </c>
      <c r="Y146" s="2"/>
      <c r="Z146" s="2">
        <v>23.86</v>
      </c>
      <c r="AA146" s="3"/>
    </row>
    <row r="147" spans="1:27" s="1" customFormat="1" x14ac:dyDescent="0.25">
      <c r="A147" s="2" t="s">
        <v>46</v>
      </c>
      <c r="B147" s="2">
        <v>0</v>
      </c>
      <c r="C147" s="2"/>
      <c r="D147" s="2">
        <v>0.03</v>
      </c>
      <c r="E147" s="2"/>
      <c r="F147" s="2">
        <v>0</v>
      </c>
      <c r="G147" s="2"/>
      <c r="H147" s="2">
        <v>0</v>
      </c>
      <c r="I147" s="2"/>
      <c r="J147" s="2">
        <v>0</v>
      </c>
      <c r="K147" s="2"/>
      <c r="L147" s="2">
        <v>0</v>
      </c>
      <c r="M147" s="2"/>
      <c r="N147" s="2">
        <v>0</v>
      </c>
      <c r="O147" s="2"/>
      <c r="P147" s="2">
        <v>0</v>
      </c>
      <c r="Q147" s="2"/>
      <c r="R147" s="2">
        <v>0</v>
      </c>
      <c r="S147" s="2"/>
      <c r="T147" s="2">
        <v>0</v>
      </c>
      <c r="U147" s="2"/>
      <c r="V147" s="2">
        <v>0</v>
      </c>
      <c r="W147" s="2"/>
      <c r="X147" s="2">
        <v>0</v>
      </c>
      <c r="Y147" s="2"/>
      <c r="Z147" s="2">
        <v>5.05</v>
      </c>
      <c r="AA147" s="3"/>
    </row>
    <row r="148" spans="1:27" s="1" customFormat="1" x14ac:dyDescent="0.25">
      <c r="A148" s="2" t="s">
        <v>47</v>
      </c>
      <c r="B148" s="2">
        <v>88</v>
      </c>
      <c r="C148" s="2"/>
      <c r="D148" s="2">
        <v>89</v>
      </c>
      <c r="E148" s="2"/>
      <c r="F148" s="2">
        <v>88</v>
      </c>
      <c r="G148" s="2"/>
      <c r="H148" s="2">
        <v>91</v>
      </c>
      <c r="I148" s="2"/>
      <c r="J148" s="2">
        <v>88</v>
      </c>
      <c r="K148" s="2"/>
      <c r="L148" s="2">
        <v>86</v>
      </c>
      <c r="M148" s="2"/>
      <c r="N148" s="2">
        <v>85</v>
      </c>
      <c r="O148" s="2"/>
      <c r="P148" s="2">
        <v>84</v>
      </c>
      <c r="Q148" s="2"/>
      <c r="R148" s="2">
        <v>83</v>
      </c>
      <c r="S148" s="2"/>
      <c r="T148" s="2">
        <v>87</v>
      </c>
      <c r="U148" s="2"/>
      <c r="V148" s="2">
        <v>89</v>
      </c>
      <c r="W148" s="2"/>
      <c r="X148" s="2">
        <v>85</v>
      </c>
      <c r="Y148" s="2"/>
      <c r="Z148" s="2">
        <v>68</v>
      </c>
      <c r="AA148" s="3"/>
    </row>
    <row r="149" spans="1:27" s="1" customFormat="1" x14ac:dyDescent="0.25"/>
    <row r="150" spans="1:27" s="1" customFormat="1" x14ac:dyDescent="0.25"/>
    <row r="151" spans="1:27" s="1" customFormat="1" x14ac:dyDescent="0.25"/>
    <row r="152" spans="1:27" s="1" customFormat="1" x14ac:dyDescent="0.25"/>
    <row r="153" spans="1:27" s="1" customFormat="1" x14ac:dyDescent="0.25"/>
  </sheetData>
  <mergeCells count="26">
    <mergeCell ref="D13:E13"/>
    <mergeCell ref="F13:G13"/>
    <mergeCell ref="H13:I13"/>
    <mergeCell ref="J13:K13"/>
    <mergeCell ref="L13:M13"/>
    <mergeCell ref="Z13:AA13"/>
    <mergeCell ref="A142:Z142"/>
    <mergeCell ref="A1:AA1"/>
    <mergeCell ref="A2:AA2"/>
    <mergeCell ref="A3:AA3"/>
    <mergeCell ref="A4:AA4"/>
    <mergeCell ref="A5:AA5"/>
    <mergeCell ref="A6:AA6"/>
    <mergeCell ref="A7:AA7"/>
    <mergeCell ref="N13:O13"/>
    <mergeCell ref="P13:Q13"/>
    <mergeCell ref="R13:S13"/>
    <mergeCell ref="T13:U13"/>
    <mergeCell ref="V13:W13"/>
    <mergeCell ref="X13:Y13"/>
    <mergeCell ref="B13:C13"/>
    <mergeCell ref="A8:AA8"/>
    <mergeCell ref="A9:AA9"/>
    <mergeCell ref="A10:AA10"/>
    <mergeCell ref="A11:AA11"/>
    <mergeCell ref="A12:AA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2"/>
  <sheetViews>
    <sheetView topLeftCell="AP1" zoomScale="75" zoomScaleNormal="75" workbookViewId="0">
      <selection activeCell="AP3" sqref="AP3:AT3"/>
    </sheetView>
  </sheetViews>
  <sheetFormatPr defaultColWidth="8.85546875" defaultRowHeight="15" x14ac:dyDescent="0.25"/>
  <cols>
    <col min="1" max="1" width="8.85546875" style="14"/>
    <col min="2" max="3" width="10.7109375" style="14" bestFit="1" customWidth="1"/>
    <col min="4" max="4" width="12" style="14" bestFit="1" customWidth="1"/>
    <col min="5" max="5" width="14.7109375" style="17" customWidth="1"/>
    <col min="6" max="6" width="11" style="17" customWidth="1"/>
    <col min="7" max="7" width="8.28515625" style="17" customWidth="1"/>
    <col min="8" max="8" width="65.28515625" style="17" customWidth="1"/>
    <col min="9" max="10" width="14.85546875" style="17" customWidth="1"/>
    <col min="11" max="11" width="3.42578125" style="12" customWidth="1"/>
    <col min="12" max="12" width="9.42578125" style="12" customWidth="1"/>
    <col min="13" max="13" width="6.7109375" style="12" customWidth="1"/>
    <col min="14" max="14" width="2.7109375" style="49" customWidth="1"/>
    <col min="15" max="15" width="6.7109375" style="12" customWidth="1"/>
    <col min="16" max="16" width="2.7109375" style="49" customWidth="1"/>
    <col min="17" max="17" width="6.7109375" style="12" customWidth="1"/>
    <col min="18" max="18" width="2.7109375" style="49" customWidth="1"/>
    <col min="19" max="19" width="6.7109375" style="12" customWidth="1"/>
    <col min="20" max="20" width="2.7109375" style="49" customWidth="1"/>
    <col min="21" max="21" width="6.7109375" style="12" customWidth="1"/>
    <col min="22" max="22" width="2.7109375" style="49" customWidth="1"/>
    <col min="23" max="23" width="6.7109375" style="12" customWidth="1"/>
    <col min="24" max="24" width="2.7109375" style="49" customWidth="1"/>
    <col min="25" max="25" width="6.7109375" style="12" customWidth="1"/>
    <col min="26" max="26" width="2.7109375" style="49" customWidth="1"/>
    <col min="27" max="27" width="6.7109375" style="12" customWidth="1"/>
    <col min="28" max="28" width="2.7109375" style="49" customWidth="1"/>
    <col min="29" max="29" width="6.7109375" style="12" customWidth="1"/>
    <col min="30" max="30" width="2.7109375" style="49" customWidth="1"/>
    <col min="31" max="31" width="6.7109375" style="12" customWidth="1"/>
    <col min="32" max="32" width="2.7109375" style="49" customWidth="1"/>
    <col min="33" max="33" width="6.7109375" style="12" customWidth="1"/>
    <col min="34" max="34" width="2.7109375" style="49" customWidth="1"/>
    <col min="35" max="35" width="6.7109375" style="12" customWidth="1"/>
    <col min="36" max="36" width="2.7109375" style="49" customWidth="1"/>
    <col min="37" max="37" width="6.7109375" style="12" customWidth="1"/>
    <col min="38" max="38" width="2" style="12" customWidth="1"/>
    <col min="39" max="39" width="15.7109375" style="12" customWidth="1"/>
    <col min="40" max="40" width="20.42578125" style="12" customWidth="1"/>
    <col min="41" max="41" width="12.7109375" style="12" customWidth="1"/>
    <col min="42" max="42" width="34.7109375" style="12" customWidth="1"/>
    <col min="43" max="43" width="27.28515625" style="12" customWidth="1"/>
    <col min="44" max="44" width="8.85546875" style="12"/>
    <col min="45" max="46" width="12.7109375" style="12" customWidth="1"/>
    <col min="47" max="16384" width="8.85546875" style="12"/>
  </cols>
  <sheetData>
    <row r="1" spans="1:47" ht="97.15" customHeight="1" x14ac:dyDescent="0.25">
      <c r="A1" s="98" t="s">
        <v>69</v>
      </c>
      <c r="B1" s="99"/>
      <c r="C1" s="99"/>
      <c r="D1" s="78"/>
      <c r="E1" s="100" t="s">
        <v>49</v>
      </c>
      <c r="F1" s="100"/>
      <c r="G1" s="100"/>
      <c r="H1" s="100"/>
      <c r="I1" s="78"/>
      <c r="J1" s="78"/>
      <c r="L1" s="101" t="s">
        <v>0</v>
      </c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34"/>
      <c r="AM1" s="102" t="s">
        <v>68</v>
      </c>
      <c r="AN1" s="102"/>
      <c r="AO1" s="102"/>
      <c r="AP1" s="102"/>
      <c r="AQ1" s="102"/>
      <c r="AR1" s="102"/>
    </row>
    <row r="2" spans="1:47" ht="52.9" customHeight="1" x14ac:dyDescent="0.25">
      <c r="A2" s="31" t="s">
        <v>59</v>
      </c>
      <c r="B2" s="31" t="s">
        <v>61</v>
      </c>
      <c r="C2" s="31" t="s">
        <v>62</v>
      </c>
      <c r="D2" s="53"/>
      <c r="E2" s="104" t="s">
        <v>50</v>
      </c>
      <c r="F2" s="105" t="s">
        <v>48</v>
      </c>
      <c r="G2" s="106"/>
      <c r="H2" s="107" t="s">
        <v>55</v>
      </c>
      <c r="I2" s="8"/>
      <c r="J2" s="8"/>
      <c r="L2" s="102" t="s">
        <v>1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35"/>
      <c r="AM2" s="103"/>
      <c r="AN2" s="103"/>
      <c r="AO2" s="103"/>
      <c r="AP2" s="103"/>
      <c r="AQ2" s="103"/>
      <c r="AR2" s="103"/>
      <c r="AS2" s="97" t="s">
        <v>69</v>
      </c>
      <c r="AT2" s="97"/>
    </row>
    <row r="3" spans="1:47" s="80" customFormat="1" ht="79.150000000000006" customHeight="1" x14ac:dyDescent="0.25">
      <c r="A3" s="18">
        <v>1950</v>
      </c>
      <c r="B3" s="32">
        <v>300</v>
      </c>
      <c r="C3" s="33"/>
      <c r="D3" s="54"/>
      <c r="E3" s="104"/>
      <c r="F3" s="18" t="s">
        <v>51</v>
      </c>
      <c r="G3" s="18" t="s">
        <v>52</v>
      </c>
      <c r="H3" s="108"/>
      <c r="I3" s="8"/>
      <c r="J3" s="8"/>
      <c r="L3" s="43" t="s">
        <v>11</v>
      </c>
      <c r="M3" s="43" t="s">
        <v>12</v>
      </c>
      <c r="N3" s="43"/>
      <c r="O3" s="43" t="s">
        <v>13</v>
      </c>
      <c r="P3" s="43"/>
      <c r="Q3" s="43" t="s">
        <v>14</v>
      </c>
      <c r="R3" s="43"/>
      <c r="S3" s="43" t="s">
        <v>15</v>
      </c>
      <c r="T3" s="43"/>
      <c r="U3" s="43" t="s">
        <v>16</v>
      </c>
      <c r="V3" s="43"/>
      <c r="W3" s="43" t="s">
        <v>17</v>
      </c>
      <c r="X3" s="43"/>
      <c r="Y3" s="43" t="s">
        <v>18</v>
      </c>
      <c r="Z3" s="43"/>
      <c r="AA3" s="43" t="s">
        <v>19</v>
      </c>
      <c r="AB3" s="43"/>
      <c r="AC3" s="43" t="s">
        <v>20</v>
      </c>
      <c r="AD3" s="43"/>
      <c r="AE3" s="43" t="s">
        <v>21</v>
      </c>
      <c r="AF3" s="43"/>
      <c r="AG3" s="43" t="s">
        <v>22</v>
      </c>
      <c r="AH3" s="43"/>
      <c r="AI3" s="43" t="s">
        <v>23</v>
      </c>
      <c r="AJ3" s="43"/>
      <c r="AK3" s="43" t="s">
        <v>24</v>
      </c>
      <c r="AL3" s="44"/>
      <c r="AM3" s="77" t="s">
        <v>66</v>
      </c>
      <c r="AN3" s="77" t="s">
        <v>67</v>
      </c>
      <c r="AO3" s="43" t="s">
        <v>11</v>
      </c>
      <c r="AP3" s="88" t="s">
        <v>95</v>
      </c>
      <c r="AQ3" s="88" t="s">
        <v>96</v>
      </c>
      <c r="AR3" s="88" t="s">
        <v>97</v>
      </c>
      <c r="AS3" s="88" t="s">
        <v>98</v>
      </c>
      <c r="AT3" s="88" t="s">
        <v>99</v>
      </c>
      <c r="AU3" s="29"/>
    </row>
    <row r="4" spans="1:47" s="80" customFormat="1" ht="57.6" x14ac:dyDescent="0.3">
      <c r="A4" s="18">
        <v>1951</v>
      </c>
      <c r="B4" s="32">
        <v>600</v>
      </c>
      <c r="C4" s="33"/>
      <c r="D4" s="54"/>
      <c r="E4" s="22">
        <v>4671</v>
      </c>
      <c r="F4" s="20">
        <v>691.2</v>
      </c>
      <c r="G4" s="21">
        <f>1.29+0.25</f>
        <v>1.54</v>
      </c>
      <c r="H4" s="18" t="s">
        <v>56</v>
      </c>
      <c r="I4" s="30"/>
      <c r="J4" s="30"/>
      <c r="L4" s="39">
        <v>1888</v>
      </c>
      <c r="M4" s="39">
        <v>0</v>
      </c>
      <c r="N4" s="46" t="s">
        <v>25</v>
      </c>
      <c r="O4" s="39">
        <v>0</v>
      </c>
      <c r="P4" s="46" t="s">
        <v>25</v>
      </c>
      <c r="Q4" s="39">
        <v>0</v>
      </c>
      <c r="R4" s="46" t="s">
        <v>25</v>
      </c>
      <c r="S4" s="39">
        <v>0</v>
      </c>
      <c r="T4" s="46" t="s">
        <v>25</v>
      </c>
      <c r="U4" s="39">
        <v>1.77</v>
      </c>
      <c r="V4" s="46"/>
      <c r="W4" s="39">
        <v>0.28000000000000003</v>
      </c>
      <c r="X4" s="46"/>
      <c r="Y4" s="39">
        <v>0.76</v>
      </c>
      <c r="Z4" s="46"/>
      <c r="AA4" s="39">
        <v>0.06</v>
      </c>
      <c r="AB4" s="46"/>
      <c r="AC4" s="39">
        <v>0.56999999999999995</v>
      </c>
      <c r="AD4" s="46"/>
      <c r="AE4" s="39">
        <v>1.03</v>
      </c>
      <c r="AF4" s="46"/>
      <c r="AG4" s="39">
        <v>0.56000000000000005</v>
      </c>
      <c r="AH4" s="46"/>
      <c r="AI4" s="39">
        <v>0.6</v>
      </c>
      <c r="AJ4" s="46"/>
      <c r="AK4" s="39">
        <v>5.63</v>
      </c>
      <c r="AL4" s="40"/>
      <c r="AM4" s="41">
        <f>SUM(M4,O4,Q4,S4,U4,W4,Y4,AA4,AC4,AE4,AG4,AI4)</f>
        <v>5.629999999999999</v>
      </c>
      <c r="AN4" s="42">
        <f>12-4</f>
        <v>8</v>
      </c>
      <c r="AO4" s="39">
        <v>1888</v>
      </c>
      <c r="AP4" s="41"/>
      <c r="AQ4" s="37">
        <v>11.4</v>
      </c>
      <c r="AR4" s="50"/>
      <c r="AS4" s="55"/>
      <c r="AT4" s="55"/>
    </row>
    <row r="5" spans="1:47" s="80" customFormat="1" ht="43.15" x14ac:dyDescent="0.3">
      <c r="A5" s="18">
        <v>1952</v>
      </c>
      <c r="B5" s="32">
        <v>800</v>
      </c>
      <c r="C5" s="33"/>
      <c r="D5" s="54"/>
      <c r="E5" s="18">
        <v>1937</v>
      </c>
      <c r="F5" s="20">
        <v>900</v>
      </c>
      <c r="G5" s="21">
        <f>F5*0.002228</f>
        <v>2.0051999999999999</v>
      </c>
      <c r="H5" s="18" t="s">
        <v>57</v>
      </c>
      <c r="I5" s="30"/>
      <c r="J5" s="30"/>
      <c r="L5" s="27">
        <v>1889</v>
      </c>
      <c r="M5" s="27">
        <v>0.86</v>
      </c>
      <c r="N5" s="43" t="s">
        <v>25</v>
      </c>
      <c r="O5" s="27">
        <v>0.03</v>
      </c>
      <c r="P5" s="43"/>
      <c r="Q5" s="27">
        <v>1.46</v>
      </c>
      <c r="R5" s="43"/>
      <c r="S5" s="27">
        <v>0.23</v>
      </c>
      <c r="T5" s="43"/>
      <c r="U5" s="27">
        <v>1.58</v>
      </c>
      <c r="V5" s="43"/>
      <c r="W5" s="27">
        <v>0.53</v>
      </c>
      <c r="X5" s="43"/>
      <c r="Y5" s="27">
        <v>0.01</v>
      </c>
      <c r="Z5" s="43"/>
      <c r="AA5" s="27">
        <v>0.54</v>
      </c>
      <c r="AB5" s="43"/>
      <c r="AC5" s="27">
        <v>0</v>
      </c>
      <c r="AD5" s="43" t="s">
        <v>25</v>
      </c>
      <c r="AE5" s="27">
        <v>1.47</v>
      </c>
      <c r="AF5" s="43"/>
      <c r="AG5" s="27">
        <v>0.19</v>
      </c>
      <c r="AH5" s="43"/>
      <c r="AI5" s="27">
        <v>2.36</v>
      </c>
      <c r="AJ5" s="43" t="s">
        <v>26</v>
      </c>
      <c r="AK5" s="27">
        <v>6.04</v>
      </c>
      <c r="AL5" s="16"/>
      <c r="AM5" s="37">
        <f t="shared" ref="AM5:AM70" si="0">SUM(M5,O5,Q5,S5,U5,W5,Y5,AA5,AC5,AE5,AG5,AI5)</f>
        <v>9.26</v>
      </c>
      <c r="AN5" s="36">
        <f>12-1</f>
        <v>11</v>
      </c>
      <c r="AO5" s="27">
        <v>1889</v>
      </c>
      <c r="AP5" s="37">
        <f>(AM5*12)/AN5</f>
        <v>10.101818181818182</v>
      </c>
      <c r="AQ5" s="37">
        <v>11.368473652643303</v>
      </c>
      <c r="AR5" s="50"/>
      <c r="AS5" s="55"/>
      <c r="AT5" s="55"/>
    </row>
    <row r="6" spans="1:47" s="80" customFormat="1" ht="14.45" x14ac:dyDescent="0.3">
      <c r="A6" s="18">
        <v>1953</v>
      </c>
      <c r="B6" s="32">
        <v>800</v>
      </c>
      <c r="C6" s="33"/>
      <c r="D6" s="54"/>
      <c r="E6" s="22">
        <v>24006</v>
      </c>
      <c r="F6" s="20">
        <v>1050</v>
      </c>
      <c r="G6" s="21">
        <f t="shared" ref="G6:G11" si="1">F6*0.002228</f>
        <v>2.3393999999999999</v>
      </c>
      <c r="H6" s="18" t="s">
        <v>53</v>
      </c>
      <c r="I6" s="30"/>
      <c r="J6" s="30"/>
      <c r="L6" s="27">
        <v>1890</v>
      </c>
      <c r="M6" s="27">
        <v>2.87</v>
      </c>
      <c r="N6" s="43"/>
      <c r="O6" s="27">
        <v>1.1000000000000001</v>
      </c>
      <c r="P6" s="43"/>
      <c r="Q6" s="27">
        <v>3.21</v>
      </c>
      <c r="R6" s="43" t="s">
        <v>27</v>
      </c>
      <c r="S6" s="27">
        <v>1.08</v>
      </c>
      <c r="T6" s="43"/>
      <c r="U6" s="27">
        <v>1.72</v>
      </c>
      <c r="V6" s="43"/>
      <c r="W6" s="27">
        <v>0</v>
      </c>
      <c r="X6" s="43"/>
      <c r="Y6" s="27">
        <v>0.25</v>
      </c>
      <c r="Z6" s="43"/>
      <c r="AA6" s="27">
        <v>0</v>
      </c>
      <c r="AB6" s="43" t="s">
        <v>25</v>
      </c>
      <c r="AC6" s="27">
        <v>0.01</v>
      </c>
      <c r="AD6" s="43" t="s">
        <v>25</v>
      </c>
      <c r="AE6" s="27">
        <v>0.39</v>
      </c>
      <c r="AF6" s="43" t="s">
        <v>25</v>
      </c>
      <c r="AG6" s="27">
        <v>0.04</v>
      </c>
      <c r="AH6" s="43"/>
      <c r="AI6" s="27">
        <v>9.75</v>
      </c>
      <c r="AJ6" s="43" t="s">
        <v>28</v>
      </c>
      <c r="AK6" s="27">
        <v>7.06</v>
      </c>
      <c r="AL6" s="16"/>
      <c r="AM6" s="37">
        <f t="shared" si="0"/>
        <v>20.420000000000002</v>
      </c>
      <c r="AN6" s="36">
        <f>12-1</f>
        <v>11</v>
      </c>
      <c r="AO6" s="27">
        <v>1890</v>
      </c>
      <c r="AP6" s="37">
        <f>(AM6*12)/AN6</f>
        <v>22.276363636363637</v>
      </c>
      <c r="AQ6" s="37">
        <v>11.368473652643303</v>
      </c>
      <c r="AR6" s="50"/>
      <c r="AS6" s="55"/>
      <c r="AT6" s="55"/>
    </row>
    <row r="7" spans="1:47" s="80" customFormat="1" ht="14.45" x14ac:dyDescent="0.3">
      <c r="A7" s="18">
        <v>1954</v>
      </c>
      <c r="B7" s="32">
        <v>800</v>
      </c>
      <c r="C7" s="33"/>
      <c r="D7" s="54"/>
      <c r="E7" s="22">
        <v>24198</v>
      </c>
      <c r="F7" s="20">
        <v>950</v>
      </c>
      <c r="G7" s="21">
        <f t="shared" si="1"/>
        <v>2.1166</v>
      </c>
      <c r="H7" s="18" t="s">
        <v>53</v>
      </c>
      <c r="I7" s="30"/>
      <c r="J7" s="30"/>
      <c r="L7" s="39">
        <v>1891</v>
      </c>
      <c r="M7" s="39">
        <v>0.6</v>
      </c>
      <c r="N7" s="46" t="s">
        <v>25</v>
      </c>
      <c r="O7" s="39">
        <v>0</v>
      </c>
      <c r="P7" s="46" t="s">
        <v>25</v>
      </c>
      <c r="Q7" s="39">
        <v>2.81</v>
      </c>
      <c r="R7" s="46" t="s">
        <v>29</v>
      </c>
      <c r="S7" s="39">
        <v>1.24</v>
      </c>
      <c r="T7" s="46" t="s">
        <v>30</v>
      </c>
      <c r="U7" s="39">
        <v>2.48</v>
      </c>
      <c r="V7" s="46"/>
      <c r="W7" s="39">
        <v>2.4700000000000002</v>
      </c>
      <c r="X7" s="46"/>
      <c r="Y7" s="39">
        <v>1.66</v>
      </c>
      <c r="Z7" s="46" t="s">
        <v>25</v>
      </c>
      <c r="AA7" s="39">
        <v>0.84</v>
      </c>
      <c r="AB7" s="46" t="s">
        <v>25</v>
      </c>
      <c r="AC7" s="39">
        <v>0.49</v>
      </c>
      <c r="AD7" s="46" t="s">
        <v>28</v>
      </c>
      <c r="AE7" s="39">
        <v>0.2</v>
      </c>
      <c r="AF7" s="46"/>
      <c r="AG7" s="39">
        <v>0</v>
      </c>
      <c r="AH7" s="46" t="s">
        <v>25</v>
      </c>
      <c r="AI7" s="39">
        <v>0</v>
      </c>
      <c r="AJ7" s="46" t="s">
        <v>25</v>
      </c>
      <c r="AK7" s="39">
        <v>5.15</v>
      </c>
      <c r="AL7" s="40"/>
      <c r="AM7" s="41">
        <f t="shared" si="0"/>
        <v>12.790000000000001</v>
      </c>
      <c r="AN7" s="42">
        <f>12-3</f>
        <v>9</v>
      </c>
      <c r="AO7" s="39">
        <v>1891</v>
      </c>
      <c r="AP7" s="41"/>
      <c r="AQ7" s="37">
        <v>11.368473652643303</v>
      </c>
      <c r="AR7" s="50"/>
      <c r="AS7" s="55"/>
      <c r="AT7" s="55"/>
    </row>
    <row r="8" spans="1:47" s="80" customFormat="1" ht="14.45" x14ac:dyDescent="0.3">
      <c r="A8" s="18">
        <v>1955</v>
      </c>
      <c r="B8" s="32">
        <v>1000</v>
      </c>
      <c r="C8" s="33"/>
      <c r="D8" s="54"/>
      <c r="E8" s="22">
        <v>24399</v>
      </c>
      <c r="F8" s="20">
        <v>920</v>
      </c>
      <c r="G8" s="21">
        <f t="shared" si="1"/>
        <v>2.04976</v>
      </c>
      <c r="H8" s="18" t="s">
        <v>53</v>
      </c>
      <c r="I8" s="30"/>
      <c r="J8" s="30"/>
      <c r="L8" s="39">
        <v>1892</v>
      </c>
      <c r="M8" s="39">
        <v>0</v>
      </c>
      <c r="N8" s="46" t="s">
        <v>25</v>
      </c>
      <c r="O8" s="39">
        <v>0.5</v>
      </c>
      <c r="P8" s="46"/>
      <c r="Q8" s="39">
        <v>1.82</v>
      </c>
      <c r="R8" s="46" t="s">
        <v>30</v>
      </c>
      <c r="S8" s="39">
        <v>0.25</v>
      </c>
      <c r="T8" s="46"/>
      <c r="U8" s="39">
        <v>0</v>
      </c>
      <c r="V8" s="46" t="s">
        <v>25</v>
      </c>
      <c r="W8" s="39">
        <v>0</v>
      </c>
      <c r="X8" s="46" t="s">
        <v>25</v>
      </c>
      <c r="Y8" s="39">
        <v>0.02</v>
      </c>
      <c r="Z8" s="46" t="s">
        <v>25</v>
      </c>
      <c r="AA8" s="39">
        <v>0.03</v>
      </c>
      <c r="AB8" s="46"/>
      <c r="AC8" s="39">
        <v>0</v>
      </c>
      <c r="AD8" s="46" t="s">
        <v>25</v>
      </c>
      <c r="AE8" s="39">
        <v>6</v>
      </c>
      <c r="AF8" s="46" t="s">
        <v>25</v>
      </c>
      <c r="AG8" s="39">
        <v>0</v>
      </c>
      <c r="AH8" s="46" t="s">
        <v>25</v>
      </c>
      <c r="AI8" s="39">
        <v>0</v>
      </c>
      <c r="AJ8" s="46" t="s">
        <v>25</v>
      </c>
      <c r="AK8" s="39">
        <v>0.78</v>
      </c>
      <c r="AL8" s="40"/>
      <c r="AM8" s="41">
        <f t="shared" si="0"/>
        <v>8.620000000000001</v>
      </c>
      <c r="AN8" s="42">
        <f>12-6</f>
        <v>6</v>
      </c>
      <c r="AO8" s="39">
        <v>1892</v>
      </c>
      <c r="AP8" s="41"/>
      <c r="AQ8" s="37">
        <v>11.368473652643303</v>
      </c>
      <c r="AR8" s="50"/>
      <c r="AS8" s="55"/>
      <c r="AT8" s="55"/>
    </row>
    <row r="9" spans="1:47" s="80" customFormat="1" ht="28.9" x14ac:dyDescent="0.3">
      <c r="A9" s="18">
        <v>1956</v>
      </c>
      <c r="B9" s="32">
        <v>1000</v>
      </c>
      <c r="C9" s="33"/>
      <c r="D9" s="54"/>
      <c r="E9" s="22">
        <v>29719</v>
      </c>
      <c r="F9" s="20">
        <v>256</v>
      </c>
      <c r="G9" s="21">
        <f t="shared" si="1"/>
        <v>0.57036799999999999</v>
      </c>
      <c r="H9" s="18" t="s">
        <v>54</v>
      </c>
      <c r="I9" s="30"/>
      <c r="J9" s="30"/>
      <c r="L9" s="39">
        <v>1893</v>
      </c>
      <c r="M9" s="39">
        <v>0</v>
      </c>
      <c r="N9" s="46" t="s">
        <v>25</v>
      </c>
      <c r="O9" s="39">
        <v>0</v>
      </c>
      <c r="P9" s="46" t="s">
        <v>25</v>
      </c>
      <c r="Q9" s="39">
        <v>0</v>
      </c>
      <c r="R9" s="46" t="s">
        <v>25</v>
      </c>
      <c r="S9" s="39">
        <v>0</v>
      </c>
      <c r="T9" s="46" t="s">
        <v>25</v>
      </c>
      <c r="U9" s="39">
        <v>0</v>
      </c>
      <c r="V9" s="46" t="s">
        <v>25</v>
      </c>
      <c r="W9" s="39">
        <v>0</v>
      </c>
      <c r="X9" s="46" t="s">
        <v>25</v>
      </c>
      <c r="Y9" s="39">
        <v>0</v>
      </c>
      <c r="Z9" s="46" t="s">
        <v>25</v>
      </c>
      <c r="AA9" s="39">
        <v>0</v>
      </c>
      <c r="AB9" s="46" t="s">
        <v>25</v>
      </c>
      <c r="AC9" s="39">
        <v>0</v>
      </c>
      <c r="AD9" s="46" t="s">
        <v>25</v>
      </c>
      <c r="AE9" s="39">
        <v>0</v>
      </c>
      <c r="AF9" s="46" t="s">
        <v>25</v>
      </c>
      <c r="AG9" s="39">
        <v>0</v>
      </c>
      <c r="AH9" s="46" t="s">
        <v>25</v>
      </c>
      <c r="AI9" s="39">
        <v>0.6</v>
      </c>
      <c r="AJ9" s="46"/>
      <c r="AK9" s="39">
        <v>0.6</v>
      </c>
      <c r="AL9" s="40"/>
      <c r="AM9" s="41">
        <f t="shared" si="0"/>
        <v>0.6</v>
      </c>
      <c r="AN9" s="42">
        <f>12-11</f>
        <v>1</v>
      </c>
      <c r="AO9" s="39">
        <v>1893</v>
      </c>
      <c r="AP9" s="41"/>
      <c r="AQ9" s="37">
        <v>11.368473652643303</v>
      </c>
      <c r="AR9" s="50"/>
      <c r="AS9" s="55"/>
      <c r="AT9" s="55"/>
    </row>
    <row r="10" spans="1:47" s="80" customFormat="1" ht="14.45" x14ac:dyDescent="0.3">
      <c r="A10" s="18">
        <v>1957</v>
      </c>
      <c r="B10" s="32">
        <v>1180</v>
      </c>
      <c r="C10" s="33"/>
      <c r="D10" s="54"/>
      <c r="E10" s="22">
        <v>29862</v>
      </c>
      <c r="F10" s="20">
        <v>30</v>
      </c>
      <c r="G10" s="21">
        <f t="shared" si="1"/>
        <v>6.6839999999999997E-2</v>
      </c>
      <c r="H10" s="18" t="s">
        <v>53</v>
      </c>
      <c r="I10" s="30"/>
      <c r="J10" s="30"/>
      <c r="L10" s="39">
        <v>1894</v>
      </c>
      <c r="M10" s="39">
        <v>1.39</v>
      </c>
      <c r="N10" s="46"/>
      <c r="O10" s="39">
        <v>2.14</v>
      </c>
      <c r="P10" s="46"/>
      <c r="Q10" s="39">
        <v>1.62</v>
      </c>
      <c r="R10" s="46"/>
      <c r="S10" s="39">
        <v>0.37</v>
      </c>
      <c r="T10" s="46"/>
      <c r="U10" s="39">
        <v>0</v>
      </c>
      <c r="V10" s="46" t="s">
        <v>25</v>
      </c>
      <c r="W10" s="39">
        <v>0</v>
      </c>
      <c r="X10" s="46" t="s">
        <v>25</v>
      </c>
      <c r="Y10" s="39">
        <v>0</v>
      </c>
      <c r="Z10" s="46" t="s">
        <v>25</v>
      </c>
      <c r="AA10" s="39">
        <v>0</v>
      </c>
      <c r="AB10" s="46" t="s">
        <v>25</v>
      </c>
      <c r="AC10" s="39">
        <v>0</v>
      </c>
      <c r="AD10" s="46" t="s">
        <v>25</v>
      </c>
      <c r="AE10" s="39">
        <v>0</v>
      </c>
      <c r="AF10" s="46" t="s">
        <v>25</v>
      </c>
      <c r="AG10" s="39">
        <v>0</v>
      </c>
      <c r="AH10" s="46" t="s">
        <v>25</v>
      </c>
      <c r="AI10" s="39">
        <v>0</v>
      </c>
      <c r="AJ10" s="46" t="s">
        <v>25</v>
      </c>
      <c r="AK10" s="39">
        <v>5.52</v>
      </c>
      <c r="AL10" s="40"/>
      <c r="AM10" s="41">
        <f t="shared" si="0"/>
        <v>5.5200000000000005</v>
      </c>
      <c r="AN10" s="42">
        <f>12-8</f>
        <v>4</v>
      </c>
      <c r="AO10" s="39">
        <v>1894</v>
      </c>
      <c r="AP10" s="41"/>
      <c r="AQ10" s="37">
        <v>11.368473652643303</v>
      </c>
      <c r="AR10" s="50"/>
      <c r="AS10" s="55"/>
      <c r="AT10" s="55"/>
    </row>
    <row r="11" spans="1:47" s="80" customFormat="1" ht="14.45" x14ac:dyDescent="0.3">
      <c r="A11" s="18">
        <v>1958</v>
      </c>
      <c r="B11" s="32">
        <v>1854</v>
      </c>
      <c r="C11" s="33"/>
      <c r="D11" s="54"/>
      <c r="E11" s="22">
        <v>30020</v>
      </c>
      <c r="F11" s="20">
        <v>130</v>
      </c>
      <c r="G11" s="21">
        <f t="shared" si="1"/>
        <v>0.28964000000000001</v>
      </c>
      <c r="H11" s="18" t="s">
        <v>53</v>
      </c>
      <c r="I11" s="30"/>
      <c r="J11" s="30"/>
      <c r="L11" s="39">
        <v>1895</v>
      </c>
      <c r="M11" s="39">
        <v>0</v>
      </c>
      <c r="N11" s="46" t="s">
        <v>25</v>
      </c>
      <c r="O11" s="39">
        <v>0</v>
      </c>
      <c r="P11" s="46" t="s">
        <v>25</v>
      </c>
      <c r="Q11" s="39">
        <v>0</v>
      </c>
      <c r="R11" s="46" t="s">
        <v>25</v>
      </c>
      <c r="S11" s="39">
        <v>0</v>
      </c>
      <c r="T11" s="46" t="s">
        <v>25</v>
      </c>
      <c r="U11" s="39">
        <v>0</v>
      </c>
      <c r="V11" s="46" t="s">
        <v>25</v>
      </c>
      <c r="W11" s="39">
        <v>0</v>
      </c>
      <c r="X11" s="46" t="s">
        <v>25</v>
      </c>
      <c r="Y11" s="39">
        <v>0</v>
      </c>
      <c r="Z11" s="46" t="s">
        <v>25</v>
      </c>
      <c r="AA11" s="39">
        <v>0</v>
      </c>
      <c r="AB11" s="46" t="s">
        <v>25</v>
      </c>
      <c r="AC11" s="39">
        <v>0</v>
      </c>
      <c r="AD11" s="46" t="s">
        <v>25</v>
      </c>
      <c r="AE11" s="39">
        <v>0</v>
      </c>
      <c r="AF11" s="46" t="s">
        <v>25</v>
      </c>
      <c r="AG11" s="39">
        <v>0</v>
      </c>
      <c r="AH11" s="46" t="s">
        <v>25</v>
      </c>
      <c r="AI11" s="39">
        <v>0</v>
      </c>
      <c r="AJ11" s="46" t="s">
        <v>25</v>
      </c>
      <c r="AK11" s="39">
        <v>0</v>
      </c>
      <c r="AL11" s="40"/>
      <c r="AM11" s="41">
        <f t="shared" si="0"/>
        <v>0</v>
      </c>
      <c r="AN11" s="42">
        <f>12-12</f>
        <v>0</v>
      </c>
      <c r="AO11" s="39">
        <v>1895</v>
      </c>
      <c r="AP11" s="41"/>
      <c r="AQ11" s="37">
        <v>11.368473652643303</v>
      </c>
      <c r="AR11" s="50"/>
      <c r="AS11" s="55"/>
      <c r="AT11" s="55"/>
    </row>
    <row r="12" spans="1:47" s="80" customFormat="1" ht="28.9" x14ac:dyDescent="0.3">
      <c r="A12" s="18">
        <v>1959</v>
      </c>
      <c r="B12" s="32">
        <v>1800</v>
      </c>
      <c r="C12" s="33"/>
      <c r="D12" s="54"/>
      <c r="E12" s="22">
        <v>30062</v>
      </c>
      <c r="F12" s="20">
        <v>192.2</v>
      </c>
      <c r="G12" s="21">
        <v>0.42899999999999999</v>
      </c>
      <c r="H12" s="18" t="s">
        <v>54</v>
      </c>
      <c r="I12" s="30"/>
      <c r="J12" s="30"/>
      <c r="L12" s="39">
        <v>1896</v>
      </c>
      <c r="M12" s="39">
        <v>0</v>
      </c>
      <c r="N12" s="46" t="s">
        <v>25</v>
      </c>
      <c r="O12" s="39">
        <v>0</v>
      </c>
      <c r="P12" s="46" t="s">
        <v>25</v>
      </c>
      <c r="Q12" s="39">
        <v>0</v>
      </c>
      <c r="R12" s="46" t="s">
        <v>25</v>
      </c>
      <c r="S12" s="39">
        <v>0</v>
      </c>
      <c r="T12" s="46" t="s">
        <v>25</v>
      </c>
      <c r="U12" s="39">
        <v>0</v>
      </c>
      <c r="V12" s="46" t="s">
        <v>25</v>
      </c>
      <c r="W12" s="39">
        <v>0</v>
      </c>
      <c r="X12" s="46" t="s">
        <v>25</v>
      </c>
      <c r="Y12" s="39">
        <v>0</v>
      </c>
      <c r="Z12" s="46" t="s">
        <v>25</v>
      </c>
      <c r="AA12" s="39">
        <v>0</v>
      </c>
      <c r="AB12" s="46" t="s">
        <v>25</v>
      </c>
      <c r="AC12" s="39">
        <v>0</v>
      </c>
      <c r="AD12" s="46" t="s">
        <v>25</v>
      </c>
      <c r="AE12" s="39">
        <v>0</v>
      </c>
      <c r="AF12" s="46" t="s">
        <v>25</v>
      </c>
      <c r="AG12" s="39">
        <v>0</v>
      </c>
      <c r="AH12" s="46" t="s">
        <v>25</v>
      </c>
      <c r="AI12" s="39">
        <v>0</v>
      </c>
      <c r="AJ12" s="46" t="s">
        <v>25</v>
      </c>
      <c r="AK12" s="39">
        <v>0</v>
      </c>
      <c r="AL12" s="40"/>
      <c r="AM12" s="41">
        <f t="shared" si="0"/>
        <v>0</v>
      </c>
      <c r="AN12" s="42">
        <f t="shared" ref="AN12:AN17" si="2">12-12</f>
        <v>0</v>
      </c>
      <c r="AO12" s="39">
        <v>1896</v>
      </c>
      <c r="AP12" s="41"/>
      <c r="AQ12" s="37">
        <v>11.368473652643303</v>
      </c>
      <c r="AR12" s="50"/>
      <c r="AS12" s="55"/>
      <c r="AT12" s="55"/>
    </row>
    <row r="13" spans="1:47" s="80" customFormat="1" ht="28.9" x14ac:dyDescent="0.3">
      <c r="A13" s="18">
        <v>1960</v>
      </c>
      <c r="B13" s="32">
        <v>2400</v>
      </c>
      <c r="C13" s="33"/>
      <c r="D13" s="54"/>
      <c r="E13" s="22">
        <v>30071</v>
      </c>
      <c r="F13" s="20">
        <v>344.5</v>
      </c>
      <c r="G13" s="21">
        <v>0.76900000000000002</v>
      </c>
      <c r="H13" s="18" t="s">
        <v>54</v>
      </c>
      <c r="I13" s="30"/>
      <c r="J13" s="30"/>
      <c r="L13" s="39">
        <v>1897</v>
      </c>
      <c r="M13" s="39">
        <v>0</v>
      </c>
      <c r="N13" s="46" t="s">
        <v>25</v>
      </c>
      <c r="O13" s="39">
        <v>0</v>
      </c>
      <c r="P13" s="46" t="s">
        <v>25</v>
      </c>
      <c r="Q13" s="39">
        <v>0</v>
      </c>
      <c r="R13" s="46" t="s">
        <v>25</v>
      </c>
      <c r="S13" s="39">
        <v>0</v>
      </c>
      <c r="T13" s="46" t="s">
        <v>25</v>
      </c>
      <c r="U13" s="39">
        <v>0</v>
      </c>
      <c r="V13" s="46" t="s">
        <v>25</v>
      </c>
      <c r="W13" s="39">
        <v>0</v>
      </c>
      <c r="X13" s="46" t="s">
        <v>25</v>
      </c>
      <c r="Y13" s="39">
        <v>0</v>
      </c>
      <c r="Z13" s="46" t="s">
        <v>25</v>
      </c>
      <c r="AA13" s="39">
        <v>0</v>
      </c>
      <c r="AB13" s="46" t="s">
        <v>25</v>
      </c>
      <c r="AC13" s="39">
        <v>0</v>
      </c>
      <c r="AD13" s="46" t="s">
        <v>25</v>
      </c>
      <c r="AE13" s="39">
        <v>0</v>
      </c>
      <c r="AF13" s="46" t="s">
        <v>25</v>
      </c>
      <c r="AG13" s="39">
        <v>0</v>
      </c>
      <c r="AH13" s="46" t="s">
        <v>25</v>
      </c>
      <c r="AI13" s="39">
        <v>0</v>
      </c>
      <c r="AJ13" s="46" t="s">
        <v>25</v>
      </c>
      <c r="AK13" s="39">
        <v>0</v>
      </c>
      <c r="AL13" s="40"/>
      <c r="AM13" s="41">
        <f t="shared" si="0"/>
        <v>0</v>
      </c>
      <c r="AN13" s="42">
        <f t="shared" si="2"/>
        <v>0</v>
      </c>
      <c r="AO13" s="39">
        <v>1897</v>
      </c>
      <c r="AP13" s="41"/>
      <c r="AQ13" s="37">
        <v>11.368473652643303</v>
      </c>
      <c r="AR13" s="50"/>
      <c r="AS13" s="55"/>
      <c r="AT13" s="55"/>
    </row>
    <row r="14" spans="1:47" s="80" customFormat="1" ht="28.9" x14ac:dyDescent="0.3">
      <c r="A14" s="18">
        <v>1961</v>
      </c>
      <c r="B14" s="32">
        <v>6100</v>
      </c>
      <c r="C14" s="32">
        <v>3200</v>
      </c>
      <c r="D14" s="54"/>
      <c r="E14" s="22">
        <v>30503</v>
      </c>
      <c r="F14" s="24">
        <f t="shared" ref="F14:F30" si="3">G14/0.002228</f>
        <v>1072.7109515260324</v>
      </c>
      <c r="G14" s="21">
        <v>2.39</v>
      </c>
      <c r="H14" s="18" t="s">
        <v>58</v>
      </c>
      <c r="I14" s="30"/>
      <c r="J14" s="30"/>
      <c r="L14" s="39">
        <v>1898</v>
      </c>
      <c r="M14" s="39">
        <v>0</v>
      </c>
      <c r="N14" s="46" t="s">
        <v>25</v>
      </c>
      <c r="O14" s="39">
        <v>0</v>
      </c>
      <c r="P14" s="46" t="s">
        <v>25</v>
      </c>
      <c r="Q14" s="39">
        <v>0</v>
      </c>
      <c r="R14" s="46" t="s">
        <v>25</v>
      </c>
      <c r="S14" s="39">
        <v>0</v>
      </c>
      <c r="T14" s="46" t="s">
        <v>25</v>
      </c>
      <c r="U14" s="39">
        <v>0</v>
      </c>
      <c r="V14" s="46" t="s">
        <v>25</v>
      </c>
      <c r="W14" s="39">
        <v>0</v>
      </c>
      <c r="X14" s="46" t="s">
        <v>25</v>
      </c>
      <c r="Y14" s="39">
        <v>0</v>
      </c>
      <c r="Z14" s="46" t="s">
        <v>25</v>
      </c>
      <c r="AA14" s="39">
        <v>0</v>
      </c>
      <c r="AB14" s="46" t="s">
        <v>25</v>
      </c>
      <c r="AC14" s="39">
        <v>0</v>
      </c>
      <c r="AD14" s="46" t="s">
        <v>25</v>
      </c>
      <c r="AE14" s="39">
        <v>0</v>
      </c>
      <c r="AF14" s="46" t="s">
        <v>25</v>
      </c>
      <c r="AG14" s="39">
        <v>0</v>
      </c>
      <c r="AH14" s="46" t="s">
        <v>25</v>
      </c>
      <c r="AI14" s="39">
        <v>0</v>
      </c>
      <c r="AJ14" s="46" t="s">
        <v>25</v>
      </c>
      <c r="AK14" s="39">
        <v>0</v>
      </c>
      <c r="AL14" s="40"/>
      <c r="AM14" s="41">
        <f t="shared" si="0"/>
        <v>0</v>
      </c>
      <c r="AN14" s="42">
        <f t="shared" si="2"/>
        <v>0</v>
      </c>
      <c r="AO14" s="39">
        <v>1898</v>
      </c>
      <c r="AP14" s="41"/>
      <c r="AQ14" s="37">
        <v>11.368473652643303</v>
      </c>
      <c r="AR14" s="50"/>
      <c r="AS14" s="55"/>
      <c r="AT14" s="55"/>
    </row>
    <row r="15" spans="1:47" s="80" customFormat="1" ht="28.9" x14ac:dyDescent="0.3">
      <c r="A15" s="18">
        <v>1962</v>
      </c>
      <c r="B15" s="32">
        <v>11000</v>
      </c>
      <c r="C15" s="32">
        <v>5600</v>
      </c>
      <c r="D15" s="54"/>
      <c r="E15" s="22">
        <v>30531</v>
      </c>
      <c r="F15" s="24">
        <f t="shared" si="3"/>
        <v>1265.7091561938958</v>
      </c>
      <c r="G15" s="21">
        <v>2.82</v>
      </c>
      <c r="H15" s="18" t="s">
        <v>58</v>
      </c>
      <c r="I15" s="30"/>
      <c r="J15" s="30"/>
      <c r="L15" s="39">
        <v>1899</v>
      </c>
      <c r="M15" s="39">
        <v>0</v>
      </c>
      <c r="N15" s="46" t="s">
        <v>25</v>
      </c>
      <c r="O15" s="39">
        <v>0</v>
      </c>
      <c r="P15" s="46" t="s">
        <v>25</v>
      </c>
      <c r="Q15" s="39">
        <v>0</v>
      </c>
      <c r="R15" s="46" t="s">
        <v>25</v>
      </c>
      <c r="S15" s="39">
        <v>0</v>
      </c>
      <c r="T15" s="46" t="s">
        <v>25</v>
      </c>
      <c r="U15" s="39">
        <v>0</v>
      </c>
      <c r="V15" s="46" t="s">
        <v>25</v>
      </c>
      <c r="W15" s="39">
        <v>0</v>
      </c>
      <c r="X15" s="46" t="s">
        <v>25</v>
      </c>
      <c r="Y15" s="39">
        <v>0</v>
      </c>
      <c r="Z15" s="46" t="s">
        <v>25</v>
      </c>
      <c r="AA15" s="39">
        <v>0</v>
      </c>
      <c r="AB15" s="46" t="s">
        <v>25</v>
      </c>
      <c r="AC15" s="39">
        <v>0</v>
      </c>
      <c r="AD15" s="46" t="s">
        <v>25</v>
      </c>
      <c r="AE15" s="39">
        <v>0</v>
      </c>
      <c r="AF15" s="46" t="s">
        <v>25</v>
      </c>
      <c r="AG15" s="39">
        <v>0</v>
      </c>
      <c r="AH15" s="46" t="s">
        <v>25</v>
      </c>
      <c r="AI15" s="39">
        <v>0</v>
      </c>
      <c r="AJ15" s="46" t="s">
        <v>25</v>
      </c>
      <c r="AK15" s="39">
        <v>0</v>
      </c>
      <c r="AL15" s="40"/>
      <c r="AM15" s="41">
        <f t="shared" si="0"/>
        <v>0</v>
      </c>
      <c r="AN15" s="42">
        <f t="shared" si="2"/>
        <v>0</v>
      </c>
      <c r="AO15" s="39">
        <v>1899</v>
      </c>
      <c r="AP15" s="41"/>
      <c r="AQ15" s="37">
        <v>11.368473652643303</v>
      </c>
      <c r="AR15" s="50"/>
      <c r="AS15" s="55"/>
      <c r="AT15" s="55"/>
    </row>
    <row r="16" spans="1:47" s="80" customFormat="1" ht="28.9" x14ac:dyDescent="0.3">
      <c r="A16" s="18">
        <v>1963</v>
      </c>
      <c r="B16" s="32">
        <v>9700</v>
      </c>
      <c r="C16" s="32">
        <v>4800</v>
      </c>
      <c r="D16" s="54"/>
      <c r="E16" s="22">
        <v>30628</v>
      </c>
      <c r="F16" s="24">
        <f t="shared" si="3"/>
        <v>1270.1974865350091</v>
      </c>
      <c r="G16" s="21">
        <v>2.83</v>
      </c>
      <c r="H16" s="18" t="s">
        <v>58</v>
      </c>
      <c r="I16" s="30"/>
      <c r="J16" s="30"/>
      <c r="L16" s="39">
        <v>1900</v>
      </c>
      <c r="M16" s="39">
        <v>0</v>
      </c>
      <c r="N16" s="46" t="s">
        <v>25</v>
      </c>
      <c r="O16" s="39">
        <v>0</v>
      </c>
      <c r="P16" s="46" t="s">
        <v>25</v>
      </c>
      <c r="Q16" s="39">
        <v>0</v>
      </c>
      <c r="R16" s="46" t="s">
        <v>25</v>
      </c>
      <c r="S16" s="39">
        <v>0</v>
      </c>
      <c r="T16" s="46" t="s">
        <v>25</v>
      </c>
      <c r="U16" s="39">
        <v>0</v>
      </c>
      <c r="V16" s="46" t="s">
        <v>25</v>
      </c>
      <c r="W16" s="39">
        <v>0</v>
      </c>
      <c r="X16" s="46" t="s">
        <v>25</v>
      </c>
      <c r="Y16" s="39">
        <v>0</v>
      </c>
      <c r="Z16" s="46" t="s">
        <v>25</v>
      </c>
      <c r="AA16" s="39">
        <v>0</v>
      </c>
      <c r="AB16" s="46" t="s">
        <v>25</v>
      </c>
      <c r="AC16" s="39">
        <v>0</v>
      </c>
      <c r="AD16" s="46" t="s">
        <v>25</v>
      </c>
      <c r="AE16" s="39">
        <v>0</v>
      </c>
      <c r="AF16" s="46" t="s">
        <v>25</v>
      </c>
      <c r="AG16" s="39">
        <v>0</v>
      </c>
      <c r="AH16" s="46" t="s">
        <v>25</v>
      </c>
      <c r="AI16" s="39">
        <v>0</v>
      </c>
      <c r="AJ16" s="46" t="s">
        <v>25</v>
      </c>
      <c r="AK16" s="39">
        <v>0</v>
      </c>
      <c r="AL16" s="40"/>
      <c r="AM16" s="41">
        <f t="shared" si="0"/>
        <v>0</v>
      </c>
      <c r="AN16" s="42">
        <f t="shared" si="2"/>
        <v>0</v>
      </c>
      <c r="AO16" s="39">
        <v>1900</v>
      </c>
      <c r="AP16" s="41"/>
      <c r="AQ16" s="37">
        <v>11.368473652643303</v>
      </c>
      <c r="AR16" s="50"/>
      <c r="AS16" s="55"/>
      <c r="AT16" s="55"/>
    </row>
    <row r="17" spans="1:46" s="80" customFormat="1" ht="30" x14ac:dyDescent="0.25">
      <c r="A17" s="18">
        <v>1964</v>
      </c>
      <c r="B17" s="32">
        <v>12000</v>
      </c>
      <c r="C17" s="32">
        <v>5740</v>
      </c>
      <c r="D17" s="54"/>
      <c r="E17" s="22">
        <v>30845</v>
      </c>
      <c r="F17" s="24">
        <f t="shared" si="3"/>
        <v>1862.6570915619391</v>
      </c>
      <c r="G17" s="21">
        <v>4.1500000000000004</v>
      </c>
      <c r="H17" s="18" t="s">
        <v>58</v>
      </c>
      <c r="I17" s="30"/>
      <c r="J17" s="30"/>
      <c r="L17" s="39">
        <v>1901</v>
      </c>
      <c r="M17" s="39">
        <v>0</v>
      </c>
      <c r="N17" s="46" t="s">
        <v>25</v>
      </c>
      <c r="O17" s="39">
        <v>0</v>
      </c>
      <c r="P17" s="46" t="s">
        <v>25</v>
      </c>
      <c r="Q17" s="39">
        <v>0</v>
      </c>
      <c r="R17" s="46" t="s">
        <v>25</v>
      </c>
      <c r="S17" s="39">
        <v>0</v>
      </c>
      <c r="T17" s="46" t="s">
        <v>25</v>
      </c>
      <c r="U17" s="39">
        <v>0</v>
      </c>
      <c r="V17" s="46" t="s">
        <v>25</v>
      </c>
      <c r="W17" s="39">
        <v>0</v>
      </c>
      <c r="X17" s="46" t="s">
        <v>25</v>
      </c>
      <c r="Y17" s="39">
        <v>0</v>
      </c>
      <c r="Z17" s="46" t="s">
        <v>25</v>
      </c>
      <c r="AA17" s="39">
        <v>0</v>
      </c>
      <c r="AB17" s="46" t="s">
        <v>25</v>
      </c>
      <c r="AC17" s="39">
        <v>0</v>
      </c>
      <c r="AD17" s="46" t="s">
        <v>25</v>
      </c>
      <c r="AE17" s="39">
        <v>0</v>
      </c>
      <c r="AF17" s="46" t="s">
        <v>25</v>
      </c>
      <c r="AG17" s="39">
        <v>0</v>
      </c>
      <c r="AH17" s="46" t="s">
        <v>25</v>
      </c>
      <c r="AI17" s="39">
        <v>0</v>
      </c>
      <c r="AJ17" s="46" t="s">
        <v>25</v>
      </c>
      <c r="AK17" s="39">
        <v>0</v>
      </c>
      <c r="AL17" s="40"/>
      <c r="AM17" s="41">
        <f t="shared" si="0"/>
        <v>0</v>
      </c>
      <c r="AN17" s="42">
        <f t="shared" si="2"/>
        <v>0</v>
      </c>
      <c r="AO17" s="39">
        <v>1901</v>
      </c>
      <c r="AP17" s="41"/>
      <c r="AQ17" s="37">
        <v>11.368473652643303</v>
      </c>
      <c r="AR17" s="50"/>
      <c r="AS17" s="55"/>
      <c r="AT17" s="55"/>
    </row>
    <row r="18" spans="1:46" s="80" customFormat="1" ht="30" x14ac:dyDescent="0.25">
      <c r="A18" s="18">
        <v>1965</v>
      </c>
      <c r="B18" s="32">
        <v>19300</v>
      </c>
      <c r="C18" s="32">
        <v>7600</v>
      </c>
      <c r="D18" s="52"/>
      <c r="E18" s="22">
        <v>31000</v>
      </c>
      <c r="F18" s="24">
        <f t="shared" si="3"/>
        <v>1355.475763016158</v>
      </c>
      <c r="G18" s="21">
        <v>3.02</v>
      </c>
      <c r="H18" s="18" t="s">
        <v>58</v>
      </c>
      <c r="I18" s="30"/>
      <c r="J18" s="30"/>
      <c r="L18" s="27">
        <v>1902</v>
      </c>
      <c r="M18" s="27">
        <v>0</v>
      </c>
      <c r="N18" s="43" t="s">
        <v>25</v>
      </c>
      <c r="O18" s="27">
        <v>0</v>
      </c>
      <c r="P18" s="43" t="s">
        <v>25</v>
      </c>
      <c r="Q18" s="27">
        <v>5.4</v>
      </c>
      <c r="R18" s="43"/>
      <c r="S18" s="27">
        <v>1.55</v>
      </c>
      <c r="T18" s="43"/>
      <c r="U18" s="27">
        <v>0.9</v>
      </c>
      <c r="V18" s="43"/>
      <c r="W18" s="27">
        <v>0.3</v>
      </c>
      <c r="X18" s="43"/>
      <c r="Y18" s="27">
        <v>0.5</v>
      </c>
      <c r="Z18" s="43"/>
      <c r="AA18" s="27">
        <v>0</v>
      </c>
      <c r="AB18" s="43"/>
      <c r="AC18" s="27">
        <v>1</v>
      </c>
      <c r="AD18" s="43"/>
      <c r="AE18" s="27">
        <v>0.4</v>
      </c>
      <c r="AF18" s="43"/>
      <c r="AG18" s="27">
        <v>1.1000000000000001</v>
      </c>
      <c r="AH18" s="43"/>
      <c r="AI18" s="27">
        <v>0.3</v>
      </c>
      <c r="AJ18" s="43"/>
      <c r="AK18" s="27">
        <v>11.45</v>
      </c>
      <c r="AL18" s="16"/>
      <c r="AM18" s="37">
        <f t="shared" si="0"/>
        <v>11.450000000000001</v>
      </c>
      <c r="AN18" s="36">
        <f>12-2</f>
        <v>10</v>
      </c>
      <c r="AO18" s="27">
        <v>1902</v>
      </c>
      <c r="AP18" s="37">
        <f t="shared" ref="AP18:AP35" si="4">(AM18*12)/AN18</f>
        <v>13.74</v>
      </c>
      <c r="AQ18" s="37">
        <v>11.368473652643303</v>
      </c>
      <c r="AR18" s="50"/>
      <c r="AS18" s="55"/>
      <c r="AT18" s="55"/>
    </row>
    <row r="19" spans="1:46" s="80" customFormat="1" ht="30" x14ac:dyDescent="0.25">
      <c r="A19" s="18">
        <v>1966</v>
      </c>
      <c r="B19" s="32">
        <v>22400</v>
      </c>
      <c r="C19" s="32">
        <v>13000</v>
      </c>
      <c r="D19" s="54"/>
      <c r="E19" s="22">
        <v>31065</v>
      </c>
      <c r="F19" s="24">
        <f t="shared" si="3"/>
        <v>1476.660682226212</v>
      </c>
      <c r="G19" s="21">
        <v>3.29</v>
      </c>
      <c r="H19" s="18" t="s">
        <v>58</v>
      </c>
      <c r="I19" s="30"/>
      <c r="J19" s="30"/>
      <c r="L19" s="27">
        <v>1903</v>
      </c>
      <c r="M19" s="27">
        <v>1</v>
      </c>
      <c r="N19" s="43"/>
      <c r="O19" s="27">
        <v>1.2</v>
      </c>
      <c r="P19" s="43"/>
      <c r="Q19" s="27">
        <v>0.35</v>
      </c>
      <c r="R19" s="43"/>
      <c r="S19" s="27">
        <v>1.1000000000000001</v>
      </c>
      <c r="T19" s="43"/>
      <c r="U19" s="27">
        <v>1.1000000000000001</v>
      </c>
      <c r="V19" s="43"/>
      <c r="W19" s="27">
        <v>0.1</v>
      </c>
      <c r="X19" s="43"/>
      <c r="Y19" s="27">
        <v>0</v>
      </c>
      <c r="Z19" s="43"/>
      <c r="AA19" s="27">
        <v>0</v>
      </c>
      <c r="AB19" s="43"/>
      <c r="AC19" s="27">
        <v>0</v>
      </c>
      <c r="AD19" s="43"/>
      <c r="AE19" s="27">
        <v>0</v>
      </c>
      <c r="AF19" s="43"/>
      <c r="AG19" s="27">
        <v>0</v>
      </c>
      <c r="AH19" s="43"/>
      <c r="AI19" s="27">
        <v>0.2</v>
      </c>
      <c r="AJ19" s="43"/>
      <c r="AK19" s="27">
        <v>5.05</v>
      </c>
      <c r="AL19" s="16"/>
      <c r="AM19" s="37">
        <f t="shared" si="0"/>
        <v>5.05</v>
      </c>
      <c r="AN19" s="36">
        <f t="shared" ref="AN19:AN60" si="5">12-0</f>
        <v>12</v>
      </c>
      <c r="AO19" s="27">
        <v>1903</v>
      </c>
      <c r="AP19" s="37">
        <f t="shared" si="4"/>
        <v>5.05</v>
      </c>
      <c r="AQ19" s="37">
        <v>11.368473652643303</v>
      </c>
      <c r="AR19" s="50"/>
      <c r="AS19" s="55"/>
      <c r="AT19" s="55"/>
    </row>
    <row r="20" spans="1:46" s="80" customFormat="1" ht="30" x14ac:dyDescent="0.25">
      <c r="A20" s="18">
        <v>1967</v>
      </c>
      <c r="B20" s="32">
        <v>19360</v>
      </c>
      <c r="C20" s="32">
        <v>9500</v>
      </c>
      <c r="D20" s="54"/>
      <c r="E20" s="22">
        <v>31194</v>
      </c>
      <c r="F20" s="24">
        <f t="shared" si="3"/>
        <v>1481.1490125673249</v>
      </c>
      <c r="G20" s="21">
        <v>3.3</v>
      </c>
      <c r="H20" s="18" t="s">
        <v>58</v>
      </c>
      <c r="I20" s="30"/>
      <c r="J20" s="30"/>
      <c r="L20" s="27">
        <v>1904</v>
      </c>
      <c r="M20" s="27">
        <v>0.45</v>
      </c>
      <c r="N20" s="43"/>
      <c r="O20" s="27">
        <v>1.8</v>
      </c>
      <c r="P20" s="43"/>
      <c r="Q20" s="27">
        <v>1</v>
      </c>
      <c r="R20" s="43"/>
      <c r="S20" s="27">
        <v>0.59</v>
      </c>
      <c r="T20" s="43"/>
      <c r="U20" s="27">
        <v>0</v>
      </c>
      <c r="V20" s="43"/>
      <c r="W20" s="27">
        <v>0</v>
      </c>
      <c r="X20" s="43"/>
      <c r="Y20" s="27">
        <v>1.5</v>
      </c>
      <c r="Z20" s="43"/>
      <c r="AA20" s="27">
        <v>3.4</v>
      </c>
      <c r="AB20" s="43"/>
      <c r="AC20" s="27">
        <v>0.11</v>
      </c>
      <c r="AD20" s="43"/>
      <c r="AE20" s="27">
        <v>0.71</v>
      </c>
      <c r="AF20" s="43"/>
      <c r="AG20" s="27">
        <v>0</v>
      </c>
      <c r="AH20" s="43"/>
      <c r="AI20" s="27">
        <v>0.25</v>
      </c>
      <c r="AJ20" s="43"/>
      <c r="AK20" s="27">
        <v>9.81</v>
      </c>
      <c r="AL20" s="16"/>
      <c r="AM20" s="37">
        <f t="shared" si="0"/>
        <v>9.8099999999999987</v>
      </c>
      <c r="AN20" s="36">
        <f t="shared" si="5"/>
        <v>12</v>
      </c>
      <c r="AO20" s="27">
        <v>1904</v>
      </c>
      <c r="AP20" s="37">
        <f t="shared" si="4"/>
        <v>9.8099999999999987</v>
      </c>
      <c r="AQ20" s="37">
        <v>11.368473652643303</v>
      </c>
      <c r="AR20" s="50"/>
      <c r="AS20" s="55"/>
      <c r="AT20" s="55"/>
    </row>
    <row r="21" spans="1:46" s="80" customFormat="1" ht="30" x14ac:dyDescent="0.25">
      <c r="A21" s="18">
        <v>1968</v>
      </c>
      <c r="B21" s="32">
        <v>18160</v>
      </c>
      <c r="C21" s="32">
        <v>9000</v>
      </c>
      <c r="D21" s="54"/>
      <c r="E21" s="22">
        <v>31354</v>
      </c>
      <c r="F21" s="24">
        <f t="shared" si="3"/>
        <v>1117.5942549371634</v>
      </c>
      <c r="G21" s="21">
        <v>2.4900000000000002</v>
      </c>
      <c r="H21" s="18" t="s">
        <v>58</v>
      </c>
      <c r="I21" s="30"/>
      <c r="J21" s="30"/>
      <c r="L21" s="27">
        <v>1905</v>
      </c>
      <c r="M21" s="27">
        <v>2.6</v>
      </c>
      <c r="N21" s="43"/>
      <c r="O21" s="27">
        <v>2.6</v>
      </c>
      <c r="P21" s="43"/>
      <c r="Q21" s="27">
        <v>1.1000000000000001</v>
      </c>
      <c r="R21" s="43"/>
      <c r="S21" s="27">
        <v>2.23</v>
      </c>
      <c r="T21" s="43"/>
      <c r="U21" s="27">
        <v>1.1000000000000001</v>
      </c>
      <c r="V21" s="43"/>
      <c r="W21" s="27">
        <v>7.0000000000000007E-2</v>
      </c>
      <c r="X21" s="43"/>
      <c r="Y21" s="27">
        <v>0</v>
      </c>
      <c r="Z21" s="43"/>
      <c r="AA21" s="27">
        <v>0.95</v>
      </c>
      <c r="AB21" s="43"/>
      <c r="AC21" s="27">
        <v>0.5</v>
      </c>
      <c r="AD21" s="43"/>
      <c r="AE21" s="27">
        <v>0</v>
      </c>
      <c r="AF21" s="43"/>
      <c r="AG21" s="27">
        <v>1.4</v>
      </c>
      <c r="AH21" s="43"/>
      <c r="AI21" s="27">
        <v>1.6</v>
      </c>
      <c r="AJ21" s="43"/>
      <c r="AK21" s="27">
        <v>14.15</v>
      </c>
      <c r="AL21" s="16"/>
      <c r="AM21" s="37">
        <f t="shared" si="0"/>
        <v>14.15</v>
      </c>
      <c r="AN21" s="36">
        <f t="shared" si="5"/>
        <v>12</v>
      </c>
      <c r="AO21" s="27">
        <v>1905</v>
      </c>
      <c r="AP21" s="37">
        <f t="shared" si="4"/>
        <v>14.15</v>
      </c>
      <c r="AQ21" s="37">
        <v>11.368473652643303</v>
      </c>
      <c r="AR21" s="50"/>
      <c r="AS21" s="55"/>
      <c r="AT21" s="55"/>
    </row>
    <row r="22" spans="1:46" s="80" customFormat="1" ht="30" x14ac:dyDescent="0.25">
      <c r="A22" s="18">
        <v>1969</v>
      </c>
      <c r="B22" s="32">
        <v>22900</v>
      </c>
      <c r="C22" s="33"/>
      <c r="D22" s="54"/>
      <c r="E22" s="22">
        <v>31448</v>
      </c>
      <c r="F22" s="24">
        <f t="shared" si="3"/>
        <v>1000.8976660682226</v>
      </c>
      <c r="G22" s="21">
        <v>2.23</v>
      </c>
      <c r="H22" s="18" t="s">
        <v>58</v>
      </c>
      <c r="I22" s="30"/>
      <c r="J22" s="30"/>
      <c r="L22" s="27">
        <v>1906</v>
      </c>
      <c r="M22" s="27">
        <v>0</v>
      </c>
      <c r="N22" s="43" t="s">
        <v>25</v>
      </c>
      <c r="O22" s="27">
        <v>0</v>
      </c>
      <c r="P22" s="43" t="s">
        <v>25</v>
      </c>
      <c r="Q22" s="27">
        <v>0.01</v>
      </c>
      <c r="R22" s="43" t="s">
        <v>27</v>
      </c>
      <c r="S22" s="27">
        <v>1.26</v>
      </c>
      <c r="T22" s="43"/>
      <c r="U22" s="27">
        <v>2.59</v>
      </c>
      <c r="V22" s="43"/>
      <c r="W22" s="27">
        <v>1.21</v>
      </c>
      <c r="X22" s="43"/>
      <c r="Y22" s="27">
        <v>1.27</v>
      </c>
      <c r="Z22" s="43"/>
      <c r="AA22" s="27">
        <v>0.65</v>
      </c>
      <c r="AB22" s="43"/>
      <c r="AC22" s="27">
        <v>0.53</v>
      </c>
      <c r="AD22" s="43"/>
      <c r="AE22" s="27">
        <v>0.66</v>
      </c>
      <c r="AF22" s="43"/>
      <c r="AG22" s="27">
        <v>1.24</v>
      </c>
      <c r="AH22" s="43"/>
      <c r="AI22" s="27">
        <v>2.4900000000000002</v>
      </c>
      <c r="AJ22" s="43"/>
      <c r="AK22" s="27">
        <v>11.9</v>
      </c>
      <c r="AL22" s="16"/>
      <c r="AM22" s="37">
        <f t="shared" si="0"/>
        <v>11.91</v>
      </c>
      <c r="AN22" s="36">
        <f>12-2</f>
        <v>10</v>
      </c>
      <c r="AO22" s="27">
        <v>1906</v>
      </c>
      <c r="AP22" s="37">
        <f t="shared" si="4"/>
        <v>14.292000000000002</v>
      </c>
      <c r="AQ22" s="37">
        <v>11.368473652643303</v>
      </c>
      <c r="AR22" s="50"/>
      <c r="AS22" s="55"/>
      <c r="AT22" s="55"/>
    </row>
    <row r="23" spans="1:46" s="80" customFormat="1" ht="30" x14ac:dyDescent="0.25">
      <c r="A23" s="18">
        <v>1970</v>
      </c>
      <c r="B23" s="33"/>
      <c r="C23" s="33"/>
      <c r="D23" s="54"/>
      <c r="E23" s="22">
        <v>31817</v>
      </c>
      <c r="F23" s="24">
        <f t="shared" si="3"/>
        <v>816.87612208258531</v>
      </c>
      <c r="G23" s="21">
        <v>1.82</v>
      </c>
      <c r="H23" s="18" t="s">
        <v>58</v>
      </c>
      <c r="I23" s="30"/>
      <c r="J23" s="30"/>
      <c r="L23" s="27">
        <v>1907</v>
      </c>
      <c r="M23" s="27">
        <v>4.7</v>
      </c>
      <c r="N23" s="43"/>
      <c r="O23" s="27">
        <v>0.78</v>
      </c>
      <c r="P23" s="43"/>
      <c r="Q23" s="27">
        <v>2.1800000000000002</v>
      </c>
      <c r="R23" s="43"/>
      <c r="S23" s="27">
        <v>1.04</v>
      </c>
      <c r="T23" s="43"/>
      <c r="U23" s="27">
        <v>2.62</v>
      </c>
      <c r="V23" s="43"/>
      <c r="W23" s="27">
        <v>3.86</v>
      </c>
      <c r="X23" s="43"/>
      <c r="Y23" s="27">
        <v>0.19</v>
      </c>
      <c r="Z23" s="43"/>
      <c r="AA23" s="27">
        <v>0.63</v>
      </c>
      <c r="AB23" s="43"/>
      <c r="AC23" s="27">
        <v>0.64</v>
      </c>
      <c r="AD23" s="43"/>
      <c r="AE23" s="27">
        <v>0.85</v>
      </c>
      <c r="AF23" s="43"/>
      <c r="AG23" s="27">
        <v>0.7</v>
      </c>
      <c r="AH23" s="43"/>
      <c r="AI23" s="27">
        <v>2.4500000000000002</v>
      </c>
      <c r="AJ23" s="43"/>
      <c r="AK23" s="27">
        <v>20.64</v>
      </c>
      <c r="AL23" s="16"/>
      <c r="AM23" s="37">
        <f t="shared" si="0"/>
        <v>20.64</v>
      </c>
      <c r="AN23" s="36">
        <f t="shared" si="5"/>
        <v>12</v>
      </c>
      <c r="AO23" s="27">
        <v>1907</v>
      </c>
      <c r="AP23" s="37">
        <f t="shared" si="4"/>
        <v>20.64</v>
      </c>
      <c r="AQ23" s="37">
        <v>11.368473652643303</v>
      </c>
      <c r="AR23" s="50"/>
      <c r="AS23" s="55"/>
      <c r="AT23" s="55"/>
    </row>
    <row r="24" spans="1:46" s="80" customFormat="1" ht="30" x14ac:dyDescent="0.25">
      <c r="A24" s="18">
        <v>1971</v>
      </c>
      <c r="B24" s="33"/>
      <c r="C24" s="33"/>
      <c r="D24" s="54"/>
      <c r="E24" s="22">
        <v>31999</v>
      </c>
      <c r="F24" s="24">
        <f t="shared" si="3"/>
        <v>320.01795332136447</v>
      </c>
      <c r="G24" s="25">
        <v>0.71299999999999997</v>
      </c>
      <c r="H24" s="18" t="s">
        <v>58</v>
      </c>
      <c r="I24" s="30"/>
      <c r="J24" s="30"/>
      <c r="L24" s="27">
        <v>1908</v>
      </c>
      <c r="M24" s="27">
        <v>2.15</v>
      </c>
      <c r="N24" s="43"/>
      <c r="O24" s="27">
        <v>2.5499999999999998</v>
      </c>
      <c r="P24" s="43"/>
      <c r="Q24" s="27">
        <v>1.95</v>
      </c>
      <c r="R24" s="43"/>
      <c r="S24" s="27">
        <v>0.3</v>
      </c>
      <c r="T24" s="43"/>
      <c r="U24" s="27">
        <v>2.13</v>
      </c>
      <c r="V24" s="43"/>
      <c r="W24" s="27">
        <v>0.44</v>
      </c>
      <c r="X24" s="43"/>
      <c r="Y24" s="27">
        <v>1.28</v>
      </c>
      <c r="Z24" s="43"/>
      <c r="AA24" s="27">
        <v>0.56999999999999995</v>
      </c>
      <c r="AB24" s="43"/>
      <c r="AC24" s="27">
        <v>1.7</v>
      </c>
      <c r="AD24" s="43"/>
      <c r="AE24" s="27">
        <v>0.53</v>
      </c>
      <c r="AF24" s="43"/>
      <c r="AG24" s="27">
        <v>0.15</v>
      </c>
      <c r="AH24" s="43"/>
      <c r="AI24" s="27">
        <v>0.25</v>
      </c>
      <c r="AJ24" s="43"/>
      <c r="AK24" s="27">
        <v>14</v>
      </c>
      <c r="AL24" s="16"/>
      <c r="AM24" s="37">
        <f t="shared" si="0"/>
        <v>13.999999999999996</v>
      </c>
      <c r="AN24" s="36">
        <f t="shared" si="5"/>
        <v>12</v>
      </c>
      <c r="AO24" s="27">
        <v>1908</v>
      </c>
      <c r="AP24" s="37">
        <f t="shared" si="4"/>
        <v>13.999999999999995</v>
      </c>
      <c r="AQ24" s="37">
        <v>11.368473652643303</v>
      </c>
      <c r="AR24" s="50"/>
      <c r="AS24" s="55"/>
      <c r="AT24" s="55"/>
    </row>
    <row r="25" spans="1:46" s="80" customFormat="1" ht="30" x14ac:dyDescent="0.25">
      <c r="A25" s="18">
        <v>1972</v>
      </c>
      <c r="B25" s="33"/>
      <c r="C25" s="33"/>
      <c r="D25" s="54"/>
      <c r="E25" s="22">
        <v>32195</v>
      </c>
      <c r="F25" s="24">
        <f t="shared" si="3"/>
        <v>278.27648114901257</v>
      </c>
      <c r="G25" s="25">
        <v>0.62</v>
      </c>
      <c r="H25" s="18" t="s">
        <v>58</v>
      </c>
      <c r="I25" s="30"/>
      <c r="J25" s="30"/>
      <c r="L25" s="27">
        <v>1909</v>
      </c>
      <c r="M25" s="27">
        <v>1.58</v>
      </c>
      <c r="N25" s="43"/>
      <c r="O25" s="27">
        <v>0.78</v>
      </c>
      <c r="P25" s="43"/>
      <c r="Q25" s="27">
        <v>1.28</v>
      </c>
      <c r="R25" s="43"/>
      <c r="S25" s="27">
        <v>0.5</v>
      </c>
      <c r="T25" s="43"/>
      <c r="U25" s="27">
        <v>0.09</v>
      </c>
      <c r="V25" s="43"/>
      <c r="W25" s="27">
        <v>0</v>
      </c>
      <c r="X25" s="43"/>
      <c r="Y25" s="27">
        <v>0.38</v>
      </c>
      <c r="Z25" s="43"/>
      <c r="AA25" s="27">
        <v>1.64</v>
      </c>
      <c r="AB25" s="43"/>
      <c r="AC25" s="27">
        <v>0.68</v>
      </c>
      <c r="AD25" s="43"/>
      <c r="AE25" s="27">
        <v>1.29</v>
      </c>
      <c r="AF25" s="43"/>
      <c r="AG25" s="27">
        <v>3.53</v>
      </c>
      <c r="AH25" s="43"/>
      <c r="AI25" s="27">
        <v>0.71</v>
      </c>
      <c r="AJ25" s="43"/>
      <c r="AK25" s="27">
        <v>12.46</v>
      </c>
      <c r="AL25" s="16"/>
      <c r="AM25" s="37">
        <f t="shared" si="0"/>
        <v>12.459999999999997</v>
      </c>
      <c r="AN25" s="36">
        <f t="shared" si="5"/>
        <v>12</v>
      </c>
      <c r="AO25" s="27">
        <v>1909</v>
      </c>
      <c r="AP25" s="37">
        <f t="shared" si="4"/>
        <v>12.459999999999999</v>
      </c>
      <c r="AQ25" s="37">
        <v>11.368473652643303</v>
      </c>
      <c r="AR25" s="50"/>
      <c r="AS25" s="55"/>
      <c r="AT25" s="55"/>
    </row>
    <row r="26" spans="1:46" s="80" customFormat="1" ht="30" x14ac:dyDescent="0.25">
      <c r="A26" s="18">
        <v>1973</v>
      </c>
      <c r="B26" s="33"/>
      <c r="C26" s="33"/>
      <c r="D26" s="54"/>
      <c r="E26" s="22">
        <v>32580</v>
      </c>
      <c r="F26" s="24">
        <f t="shared" si="3"/>
        <v>215.43985637342908</v>
      </c>
      <c r="G26" s="25">
        <v>0.48</v>
      </c>
      <c r="H26" s="18" t="s">
        <v>58</v>
      </c>
      <c r="I26" s="30"/>
      <c r="J26" s="30"/>
      <c r="L26" s="27">
        <v>1910</v>
      </c>
      <c r="M26" s="27">
        <v>0.71</v>
      </c>
      <c r="N26" s="43"/>
      <c r="O26" s="27">
        <v>0.52</v>
      </c>
      <c r="P26" s="43"/>
      <c r="Q26" s="27">
        <v>0.81</v>
      </c>
      <c r="R26" s="43"/>
      <c r="S26" s="27">
        <v>0.53</v>
      </c>
      <c r="T26" s="43"/>
      <c r="U26" s="27">
        <v>0.65</v>
      </c>
      <c r="V26" s="43"/>
      <c r="W26" s="27">
        <v>0.02</v>
      </c>
      <c r="X26" s="43"/>
      <c r="Y26" s="27">
        <v>2.62</v>
      </c>
      <c r="Z26" s="43"/>
      <c r="AA26" s="27">
        <v>0.54</v>
      </c>
      <c r="AB26" s="43"/>
      <c r="AC26" s="27">
        <v>1.1499999999999999</v>
      </c>
      <c r="AD26" s="43"/>
      <c r="AE26" s="27">
        <v>0.7</v>
      </c>
      <c r="AF26" s="43"/>
      <c r="AG26" s="27">
        <v>0.57999999999999996</v>
      </c>
      <c r="AH26" s="43"/>
      <c r="AI26" s="27">
        <v>0.63</v>
      </c>
      <c r="AJ26" s="43"/>
      <c r="AK26" s="27">
        <v>9.4600000000000009</v>
      </c>
      <c r="AL26" s="16"/>
      <c r="AM26" s="37">
        <f t="shared" si="0"/>
        <v>9.4600000000000009</v>
      </c>
      <c r="AN26" s="36">
        <f t="shared" si="5"/>
        <v>12</v>
      </c>
      <c r="AO26" s="27">
        <v>1910</v>
      </c>
      <c r="AP26" s="37">
        <f t="shared" si="4"/>
        <v>9.4600000000000009</v>
      </c>
      <c r="AQ26" s="37">
        <v>11.368473652643303</v>
      </c>
      <c r="AR26" s="50"/>
      <c r="AS26" s="55"/>
      <c r="AT26" s="55"/>
    </row>
    <row r="27" spans="1:46" s="80" customFormat="1" ht="30" x14ac:dyDescent="0.25">
      <c r="A27" s="18">
        <v>1974</v>
      </c>
      <c r="B27" s="33"/>
      <c r="C27" s="33"/>
      <c r="D27" s="54"/>
      <c r="E27" s="22">
        <v>32965</v>
      </c>
      <c r="F27" s="24">
        <f t="shared" si="3"/>
        <v>255.83482944344703</v>
      </c>
      <c r="G27" s="25">
        <v>0.56999999999999995</v>
      </c>
      <c r="H27" s="18" t="s">
        <v>58</v>
      </c>
      <c r="I27" s="30"/>
      <c r="J27" s="30"/>
      <c r="L27" s="27">
        <v>1911</v>
      </c>
      <c r="M27" s="27">
        <v>1.49</v>
      </c>
      <c r="N27" s="43"/>
      <c r="O27" s="27">
        <v>1.3</v>
      </c>
      <c r="P27" s="43"/>
      <c r="Q27" s="27">
        <v>1.27</v>
      </c>
      <c r="R27" s="43"/>
      <c r="S27" s="27">
        <v>1.35</v>
      </c>
      <c r="T27" s="43"/>
      <c r="U27" s="27">
        <v>1.01</v>
      </c>
      <c r="V27" s="43"/>
      <c r="W27" s="27">
        <v>1.63</v>
      </c>
      <c r="X27" s="43"/>
      <c r="Y27" s="27">
        <v>0.5</v>
      </c>
      <c r="Z27" s="43"/>
      <c r="AA27" s="27">
        <v>0</v>
      </c>
      <c r="AB27" s="43"/>
      <c r="AC27" s="27">
        <v>1.2</v>
      </c>
      <c r="AD27" s="43"/>
      <c r="AE27" s="27">
        <v>0.65</v>
      </c>
      <c r="AF27" s="43"/>
      <c r="AG27" s="27">
        <v>0.18</v>
      </c>
      <c r="AH27" s="43"/>
      <c r="AI27" s="27">
        <v>0.77</v>
      </c>
      <c r="AJ27" s="43" t="s">
        <v>25</v>
      </c>
      <c r="AK27" s="27">
        <v>10.58</v>
      </c>
      <c r="AL27" s="16"/>
      <c r="AM27" s="37">
        <f t="shared" si="0"/>
        <v>11.35</v>
      </c>
      <c r="AN27" s="36">
        <f t="shared" si="5"/>
        <v>12</v>
      </c>
      <c r="AO27" s="27">
        <v>1911</v>
      </c>
      <c r="AP27" s="37">
        <f t="shared" si="4"/>
        <v>11.35</v>
      </c>
      <c r="AQ27" s="37">
        <v>11.368473652643303</v>
      </c>
      <c r="AR27" s="50"/>
      <c r="AS27" s="55"/>
      <c r="AT27" s="55"/>
    </row>
    <row r="28" spans="1:46" s="80" customFormat="1" ht="30" x14ac:dyDescent="0.25">
      <c r="A28" s="18">
        <v>1975</v>
      </c>
      <c r="B28" s="32">
        <v>53388</v>
      </c>
      <c r="C28" s="32">
        <v>17796</v>
      </c>
      <c r="D28" s="52"/>
      <c r="E28" s="22">
        <v>33192</v>
      </c>
      <c r="F28" s="24">
        <f t="shared" si="3"/>
        <v>53.85996409335727</v>
      </c>
      <c r="G28" s="25">
        <v>0.12</v>
      </c>
      <c r="H28" s="18" t="s">
        <v>58</v>
      </c>
      <c r="I28" s="30"/>
      <c r="J28" s="30"/>
      <c r="L28" s="27">
        <v>1912</v>
      </c>
      <c r="M28" s="27">
        <v>0.72</v>
      </c>
      <c r="N28" s="43"/>
      <c r="O28" s="27">
        <v>0.13</v>
      </c>
      <c r="P28" s="43"/>
      <c r="Q28" s="27">
        <v>4.05</v>
      </c>
      <c r="R28" s="43"/>
      <c r="S28" s="27">
        <v>2.33</v>
      </c>
      <c r="T28" s="43"/>
      <c r="U28" s="27">
        <v>0.8</v>
      </c>
      <c r="V28" s="43"/>
      <c r="W28" s="27">
        <v>0.79</v>
      </c>
      <c r="X28" s="43" t="s">
        <v>28</v>
      </c>
      <c r="Y28" s="27">
        <v>3.38</v>
      </c>
      <c r="Z28" s="43"/>
      <c r="AA28" s="27">
        <v>0.53</v>
      </c>
      <c r="AB28" s="43"/>
      <c r="AC28" s="27">
        <v>0.65</v>
      </c>
      <c r="AD28" s="43"/>
      <c r="AE28" s="27">
        <v>4.08</v>
      </c>
      <c r="AF28" s="43" t="s">
        <v>31</v>
      </c>
      <c r="AG28" s="27">
        <v>0.87</v>
      </c>
      <c r="AH28" s="43"/>
      <c r="AI28" s="27">
        <v>0.69</v>
      </c>
      <c r="AJ28" s="43"/>
      <c r="AK28" s="27">
        <v>14.15</v>
      </c>
      <c r="AL28" s="16"/>
      <c r="AM28" s="37">
        <f t="shared" si="0"/>
        <v>19.020000000000003</v>
      </c>
      <c r="AN28" s="36">
        <f t="shared" si="5"/>
        <v>12</v>
      </c>
      <c r="AO28" s="27">
        <v>1912</v>
      </c>
      <c r="AP28" s="37">
        <f t="shared" si="4"/>
        <v>19.020000000000003</v>
      </c>
      <c r="AQ28" s="37">
        <v>11.368473652643303</v>
      </c>
      <c r="AR28" s="50"/>
      <c r="AS28" s="55"/>
      <c r="AT28" s="55"/>
    </row>
    <row r="29" spans="1:46" s="80" customFormat="1" ht="30" x14ac:dyDescent="0.25">
      <c r="A29" s="18">
        <v>1976</v>
      </c>
      <c r="B29" s="32">
        <v>56151</v>
      </c>
      <c r="C29" s="32">
        <v>18717</v>
      </c>
      <c r="D29" s="52"/>
      <c r="E29" s="22">
        <v>33305</v>
      </c>
      <c r="F29" s="24">
        <f t="shared" si="3"/>
        <v>394.97307001795332</v>
      </c>
      <c r="G29" s="25">
        <v>0.88</v>
      </c>
      <c r="H29" s="18" t="s">
        <v>58</v>
      </c>
      <c r="I29" s="30"/>
      <c r="J29" s="30"/>
      <c r="L29" s="27"/>
      <c r="M29" s="27"/>
      <c r="N29" s="43"/>
      <c r="O29" s="27"/>
      <c r="P29" s="43"/>
      <c r="Q29" s="27"/>
      <c r="R29" s="43"/>
      <c r="S29" s="27"/>
      <c r="T29" s="43"/>
      <c r="U29" s="27"/>
      <c r="V29" s="43"/>
      <c r="W29" s="27"/>
      <c r="X29" s="43"/>
      <c r="Y29" s="27"/>
      <c r="Z29" s="43"/>
      <c r="AA29" s="27"/>
      <c r="AB29" s="43"/>
      <c r="AC29" s="27"/>
      <c r="AD29" s="43"/>
      <c r="AE29" s="27"/>
      <c r="AF29" s="43"/>
      <c r="AG29" s="27"/>
      <c r="AH29" s="43"/>
      <c r="AI29" s="27"/>
      <c r="AJ29" s="43"/>
      <c r="AK29" s="27"/>
      <c r="AL29" s="16"/>
      <c r="AM29" s="51"/>
      <c r="AN29" s="50"/>
      <c r="AO29" s="19">
        <v>4671</v>
      </c>
      <c r="AP29" s="38"/>
      <c r="AQ29" s="38"/>
      <c r="AR29" s="21">
        <f>1.29+0.25</f>
        <v>1.54</v>
      </c>
      <c r="AS29" s="55"/>
      <c r="AT29" s="55"/>
    </row>
    <row r="30" spans="1:46" s="80" customFormat="1" ht="30" x14ac:dyDescent="0.25">
      <c r="A30" s="18">
        <v>1977</v>
      </c>
      <c r="B30" s="32">
        <v>52956</v>
      </c>
      <c r="C30" s="32">
        <v>19988</v>
      </c>
      <c r="D30" s="52"/>
      <c r="E30" s="22">
        <v>33393</v>
      </c>
      <c r="F30" s="24">
        <f t="shared" si="3"/>
        <v>134.64991023339317</v>
      </c>
      <c r="G30" s="25">
        <v>0.3</v>
      </c>
      <c r="H30" s="18" t="s">
        <v>58</v>
      </c>
      <c r="I30" s="30"/>
      <c r="J30" s="30"/>
      <c r="L30" s="27">
        <v>1913</v>
      </c>
      <c r="M30" s="27">
        <v>0.48</v>
      </c>
      <c r="N30" s="43"/>
      <c r="O30" s="27">
        <v>1.02</v>
      </c>
      <c r="P30" s="43"/>
      <c r="Q30" s="27">
        <v>0.75</v>
      </c>
      <c r="R30" s="43"/>
      <c r="S30" s="27">
        <v>1.68</v>
      </c>
      <c r="T30" s="43"/>
      <c r="U30" s="27">
        <v>3.16</v>
      </c>
      <c r="V30" s="43"/>
      <c r="W30" s="27">
        <v>3.79</v>
      </c>
      <c r="X30" s="43"/>
      <c r="Y30" s="27">
        <v>1.42</v>
      </c>
      <c r="Z30" s="43"/>
      <c r="AA30" s="27">
        <v>0.81</v>
      </c>
      <c r="AB30" s="43"/>
      <c r="AC30" s="27">
        <v>0.56999999999999995</v>
      </c>
      <c r="AD30" s="43"/>
      <c r="AE30" s="27">
        <v>0.15</v>
      </c>
      <c r="AF30" s="43"/>
      <c r="AG30" s="27">
        <v>1.1399999999999999</v>
      </c>
      <c r="AH30" s="43"/>
      <c r="AI30" s="27">
        <v>0.21</v>
      </c>
      <c r="AJ30" s="43" t="s">
        <v>25</v>
      </c>
      <c r="AK30" s="27">
        <v>14.97</v>
      </c>
      <c r="AL30" s="16"/>
      <c r="AM30" s="37">
        <f t="shared" si="0"/>
        <v>15.180000000000001</v>
      </c>
      <c r="AN30" s="36">
        <f t="shared" si="5"/>
        <v>12</v>
      </c>
      <c r="AO30" s="27">
        <v>1913</v>
      </c>
      <c r="AP30" s="37">
        <f t="shared" si="4"/>
        <v>15.180000000000001</v>
      </c>
      <c r="AQ30" s="37">
        <v>11.368473652643303</v>
      </c>
      <c r="AR30" s="50"/>
      <c r="AS30" s="55"/>
      <c r="AT30" s="55"/>
    </row>
    <row r="31" spans="1:46" s="80" customFormat="1" ht="30" x14ac:dyDescent="0.25">
      <c r="A31" s="18">
        <v>1978</v>
      </c>
      <c r="B31" s="75">
        <v>59760</v>
      </c>
      <c r="C31" s="32">
        <v>21855</v>
      </c>
      <c r="D31" s="52"/>
      <c r="E31" s="23">
        <v>33536</v>
      </c>
      <c r="F31" s="24">
        <f>G31/0.002228</f>
        <v>8.9766606822262123</v>
      </c>
      <c r="G31" s="26">
        <v>0.02</v>
      </c>
      <c r="H31" s="18" t="s">
        <v>58</v>
      </c>
      <c r="I31" s="30"/>
      <c r="J31" s="30"/>
      <c r="L31" s="27">
        <v>1914</v>
      </c>
      <c r="M31" s="27">
        <v>1.88</v>
      </c>
      <c r="N31" s="43"/>
      <c r="O31" s="27">
        <v>1.45</v>
      </c>
      <c r="P31" s="43"/>
      <c r="Q31" s="27">
        <v>0.46</v>
      </c>
      <c r="R31" s="43"/>
      <c r="S31" s="27">
        <v>3.57</v>
      </c>
      <c r="T31" s="43"/>
      <c r="U31" s="27">
        <v>1.56</v>
      </c>
      <c r="V31" s="43"/>
      <c r="W31" s="27">
        <v>2.98</v>
      </c>
      <c r="X31" s="43"/>
      <c r="Y31" s="27">
        <v>1.49</v>
      </c>
      <c r="Z31" s="43"/>
      <c r="AA31" s="27">
        <v>0.23</v>
      </c>
      <c r="AB31" s="43"/>
      <c r="AC31" s="27">
        <v>0.7</v>
      </c>
      <c r="AD31" s="43"/>
      <c r="AE31" s="27">
        <v>0.54</v>
      </c>
      <c r="AF31" s="43"/>
      <c r="AG31" s="27">
        <v>0</v>
      </c>
      <c r="AH31" s="43"/>
      <c r="AI31" s="27">
        <v>0.15</v>
      </c>
      <c r="AJ31" s="43"/>
      <c r="AK31" s="27">
        <v>15.01</v>
      </c>
      <c r="AL31" s="16"/>
      <c r="AM31" s="37">
        <f t="shared" si="0"/>
        <v>15.01</v>
      </c>
      <c r="AN31" s="36">
        <f t="shared" si="5"/>
        <v>12</v>
      </c>
      <c r="AO31" s="27">
        <v>1914</v>
      </c>
      <c r="AP31" s="37">
        <f t="shared" si="4"/>
        <v>15.01</v>
      </c>
      <c r="AQ31" s="37">
        <v>11.368473652643303</v>
      </c>
      <c r="AR31" s="50"/>
      <c r="AS31" s="55"/>
      <c r="AT31" s="55"/>
    </row>
    <row r="32" spans="1:46" s="80" customFormat="1" ht="30" x14ac:dyDescent="0.25">
      <c r="A32" s="18">
        <v>1979</v>
      </c>
      <c r="B32" s="75">
        <v>61839</v>
      </c>
      <c r="C32" s="32">
        <v>22583</v>
      </c>
      <c r="D32" s="52"/>
      <c r="E32" s="23">
        <v>33580</v>
      </c>
      <c r="F32" s="24">
        <f>G32/0.002228</f>
        <v>13.464991023339318</v>
      </c>
      <c r="G32" s="26">
        <v>0.03</v>
      </c>
      <c r="H32" s="18" t="s">
        <v>58</v>
      </c>
      <c r="I32" s="30"/>
      <c r="J32" s="30"/>
      <c r="L32" s="27">
        <v>1915</v>
      </c>
      <c r="M32" s="27">
        <v>0.61</v>
      </c>
      <c r="N32" s="43"/>
      <c r="O32" s="27">
        <v>1.06</v>
      </c>
      <c r="P32" s="43"/>
      <c r="Q32" s="27">
        <v>0.71</v>
      </c>
      <c r="R32" s="43"/>
      <c r="S32" s="27">
        <v>3.29</v>
      </c>
      <c r="T32" s="43"/>
      <c r="U32" s="27">
        <v>2.98</v>
      </c>
      <c r="V32" s="43"/>
      <c r="W32" s="27">
        <v>0.37</v>
      </c>
      <c r="X32" s="43"/>
      <c r="Y32" s="27">
        <v>0.47</v>
      </c>
      <c r="Z32" s="43"/>
      <c r="AA32" s="27">
        <v>0</v>
      </c>
      <c r="AB32" s="43"/>
      <c r="AC32" s="27">
        <v>0.1</v>
      </c>
      <c r="AD32" s="43"/>
      <c r="AE32" s="27">
        <v>0.1</v>
      </c>
      <c r="AF32" s="43"/>
      <c r="AG32" s="27">
        <v>0.39</v>
      </c>
      <c r="AH32" s="43"/>
      <c r="AI32" s="27">
        <v>0.63</v>
      </c>
      <c r="AJ32" s="43"/>
      <c r="AK32" s="27">
        <v>10.71</v>
      </c>
      <c r="AL32" s="16"/>
      <c r="AM32" s="37">
        <f t="shared" si="0"/>
        <v>10.71</v>
      </c>
      <c r="AN32" s="36">
        <f t="shared" si="5"/>
        <v>12</v>
      </c>
      <c r="AO32" s="27">
        <v>1915</v>
      </c>
      <c r="AP32" s="37">
        <f t="shared" si="4"/>
        <v>10.71</v>
      </c>
      <c r="AQ32" s="37">
        <v>11.368473652643303</v>
      </c>
      <c r="AR32" s="50"/>
      <c r="AS32" s="55"/>
      <c r="AT32" s="55"/>
    </row>
    <row r="33" spans="1:46" s="80" customFormat="1" ht="30" x14ac:dyDescent="0.25">
      <c r="A33" s="18">
        <v>1980</v>
      </c>
      <c r="B33" s="75">
        <v>64035</v>
      </c>
      <c r="C33" s="32">
        <v>23055</v>
      </c>
      <c r="D33" s="52"/>
      <c r="E33" s="23">
        <v>33683</v>
      </c>
      <c r="F33" s="24">
        <f>G33/0.002228</f>
        <v>85.278276481149021</v>
      </c>
      <c r="G33" s="26">
        <v>0.19</v>
      </c>
      <c r="H33" s="18" t="s">
        <v>58</v>
      </c>
      <c r="I33" s="30"/>
      <c r="J33" s="30"/>
      <c r="L33" s="27">
        <v>1916</v>
      </c>
      <c r="M33" s="27">
        <v>3.18</v>
      </c>
      <c r="N33" s="43"/>
      <c r="O33" s="27">
        <v>0.41</v>
      </c>
      <c r="P33" s="43"/>
      <c r="Q33" s="27">
        <v>1.88</v>
      </c>
      <c r="R33" s="43"/>
      <c r="S33" s="27">
        <v>2.48</v>
      </c>
      <c r="T33" s="43"/>
      <c r="U33" s="27">
        <v>2.09</v>
      </c>
      <c r="V33" s="43"/>
      <c r="W33" s="27">
        <v>0.18</v>
      </c>
      <c r="X33" s="43"/>
      <c r="Y33" s="27">
        <v>0.37</v>
      </c>
      <c r="Z33" s="43"/>
      <c r="AA33" s="27">
        <v>0</v>
      </c>
      <c r="AB33" s="43" t="s">
        <v>25</v>
      </c>
      <c r="AC33" s="27">
        <v>0.53</v>
      </c>
      <c r="AD33" s="43"/>
      <c r="AE33" s="27">
        <v>3.99</v>
      </c>
      <c r="AF33" s="43"/>
      <c r="AG33" s="27">
        <v>0.48</v>
      </c>
      <c r="AH33" s="43"/>
      <c r="AI33" s="27">
        <v>0.41</v>
      </c>
      <c r="AJ33" s="43"/>
      <c r="AK33" s="27">
        <v>16</v>
      </c>
      <c r="AL33" s="16"/>
      <c r="AM33" s="37">
        <f t="shared" si="0"/>
        <v>16</v>
      </c>
      <c r="AN33" s="36">
        <f>12-1</f>
        <v>11</v>
      </c>
      <c r="AO33" s="27">
        <v>1916</v>
      </c>
      <c r="AP33" s="37">
        <f t="shared" si="4"/>
        <v>17.454545454545453</v>
      </c>
      <c r="AQ33" s="37">
        <v>11.368473652643303</v>
      </c>
      <c r="AR33" s="50"/>
      <c r="AS33" s="55"/>
      <c r="AT33" s="55"/>
    </row>
    <row r="34" spans="1:46" s="80" customFormat="1" x14ac:dyDescent="0.25">
      <c r="A34" s="18">
        <v>1981</v>
      </c>
      <c r="B34" s="75">
        <v>71745</v>
      </c>
      <c r="C34" s="32">
        <v>25279</v>
      </c>
      <c r="D34" s="52"/>
      <c r="E34" s="17"/>
      <c r="F34" s="17"/>
      <c r="G34" s="17"/>
      <c r="H34" s="17"/>
      <c r="I34" s="17"/>
      <c r="J34" s="17"/>
      <c r="L34" s="27">
        <v>1917</v>
      </c>
      <c r="M34" s="27">
        <v>0.39</v>
      </c>
      <c r="N34" s="43"/>
      <c r="O34" s="27">
        <v>1.28</v>
      </c>
      <c r="P34" s="43"/>
      <c r="Q34" s="27">
        <v>1.1599999999999999</v>
      </c>
      <c r="R34" s="43"/>
      <c r="S34" s="27">
        <v>0.94</v>
      </c>
      <c r="T34" s="43"/>
      <c r="U34" s="27">
        <v>5.73</v>
      </c>
      <c r="V34" s="43"/>
      <c r="W34" s="27">
        <v>0.16</v>
      </c>
      <c r="X34" s="43"/>
      <c r="Y34" s="27">
        <v>0</v>
      </c>
      <c r="Z34" s="43" t="s">
        <v>25</v>
      </c>
      <c r="AA34" s="27">
        <v>0</v>
      </c>
      <c r="AB34" s="43" t="s">
        <v>25</v>
      </c>
      <c r="AC34" s="27">
        <v>0.63</v>
      </c>
      <c r="AD34" s="43"/>
      <c r="AE34" s="27">
        <v>0</v>
      </c>
      <c r="AF34" s="43"/>
      <c r="AG34" s="27">
        <v>0.57999999999999996</v>
      </c>
      <c r="AH34" s="43"/>
      <c r="AI34" s="27">
        <v>0.3</v>
      </c>
      <c r="AJ34" s="43"/>
      <c r="AK34" s="27">
        <v>11.17</v>
      </c>
      <c r="AL34" s="16"/>
      <c r="AM34" s="37">
        <f t="shared" si="0"/>
        <v>11.170000000000002</v>
      </c>
      <c r="AN34" s="36">
        <f>12-2</f>
        <v>10</v>
      </c>
      <c r="AO34" s="27">
        <v>1917</v>
      </c>
      <c r="AP34" s="37">
        <f t="shared" si="4"/>
        <v>13.404000000000002</v>
      </c>
      <c r="AQ34" s="37">
        <v>11.368473652643303</v>
      </c>
      <c r="AR34" s="50"/>
      <c r="AS34" s="55"/>
      <c r="AT34" s="55"/>
    </row>
    <row r="35" spans="1:46" s="80" customFormat="1" x14ac:dyDescent="0.25">
      <c r="A35" s="18">
        <v>1982</v>
      </c>
      <c r="B35" s="32">
        <v>73336</v>
      </c>
      <c r="C35" s="32">
        <v>25305</v>
      </c>
      <c r="D35" s="52"/>
      <c r="E35" s="17"/>
      <c r="F35" s="17"/>
      <c r="G35" s="17"/>
      <c r="H35" s="17"/>
      <c r="I35" s="17"/>
      <c r="J35" s="17"/>
      <c r="L35" s="27">
        <v>1918</v>
      </c>
      <c r="M35" s="27">
        <v>1</v>
      </c>
      <c r="N35" s="43"/>
      <c r="O35" s="27">
        <v>1.39</v>
      </c>
      <c r="P35" s="43"/>
      <c r="Q35" s="27">
        <v>2.2999999999999998</v>
      </c>
      <c r="R35" s="43"/>
      <c r="S35" s="27">
        <v>1.45</v>
      </c>
      <c r="T35" s="43"/>
      <c r="U35" s="27">
        <v>1.46</v>
      </c>
      <c r="V35" s="43"/>
      <c r="W35" s="27">
        <v>1.97</v>
      </c>
      <c r="X35" s="43"/>
      <c r="Y35" s="27">
        <v>0.66</v>
      </c>
      <c r="Z35" s="43"/>
      <c r="AA35" s="27">
        <v>0.73</v>
      </c>
      <c r="AB35" s="43"/>
      <c r="AC35" s="27">
        <v>2.04</v>
      </c>
      <c r="AD35" s="43"/>
      <c r="AE35" s="27">
        <v>1.76</v>
      </c>
      <c r="AF35" s="43"/>
      <c r="AG35" s="27">
        <v>0.46</v>
      </c>
      <c r="AH35" s="43"/>
      <c r="AI35" s="27">
        <v>1.07</v>
      </c>
      <c r="AJ35" s="43"/>
      <c r="AK35" s="27">
        <v>16.29</v>
      </c>
      <c r="AL35" s="16"/>
      <c r="AM35" s="37">
        <f t="shared" si="0"/>
        <v>16.29</v>
      </c>
      <c r="AN35" s="36">
        <f t="shared" si="5"/>
        <v>12</v>
      </c>
      <c r="AO35" s="27">
        <v>1918</v>
      </c>
      <c r="AP35" s="37">
        <f t="shared" si="4"/>
        <v>16.29</v>
      </c>
      <c r="AQ35" s="37">
        <v>11.368473652643303</v>
      </c>
      <c r="AR35" s="50"/>
      <c r="AS35" s="55"/>
      <c r="AT35" s="55"/>
    </row>
    <row r="36" spans="1:46" s="80" customFormat="1" x14ac:dyDescent="0.25">
      <c r="A36" s="18">
        <v>1983</v>
      </c>
      <c r="B36" s="32">
        <v>71857</v>
      </c>
      <c r="C36" s="32">
        <v>24812</v>
      </c>
      <c r="D36" s="52"/>
      <c r="E36" s="17"/>
      <c r="F36" s="17"/>
      <c r="G36" s="17"/>
      <c r="H36" s="17"/>
      <c r="I36" s="17"/>
      <c r="J36" s="17"/>
      <c r="L36" s="39">
        <v>1919</v>
      </c>
      <c r="M36" s="39">
        <v>0.01</v>
      </c>
      <c r="N36" s="46"/>
      <c r="O36" s="39">
        <v>1.07</v>
      </c>
      <c r="P36" s="46"/>
      <c r="Q36" s="39">
        <v>1.7</v>
      </c>
      <c r="R36" s="46"/>
      <c r="S36" s="39">
        <v>0.31</v>
      </c>
      <c r="T36" s="46"/>
      <c r="U36" s="39">
        <v>0</v>
      </c>
      <c r="V36" s="46" t="s">
        <v>25</v>
      </c>
      <c r="W36" s="39">
        <v>0</v>
      </c>
      <c r="X36" s="46" t="s">
        <v>25</v>
      </c>
      <c r="Y36" s="39">
        <v>0</v>
      </c>
      <c r="Z36" s="46" t="s">
        <v>25</v>
      </c>
      <c r="AA36" s="39">
        <v>0</v>
      </c>
      <c r="AB36" s="46" t="s">
        <v>25</v>
      </c>
      <c r="AC36" s="39">
        <v>0</v>
      </c>
      <c r="AD36" s="46" t="s">
        <v>25</v>
      </c>
      <c r="AE36" s="39">
        <v>0</v>
      </c>
      <c r="AF36" s="46" t="s">
        <v>25</v>
      </c>
      <c r="AG36" s="39">
        <v>0</v>
      </c>
      <c r="AH36" s="46" t="s">
        <v>25</v>
      </c>
      <c r="AI36" s="39">
        <v>0</v>
      </c>
      <c r="AJ36" s="46" t="s">
        <v>25</v>
      </c>
      <c r="AK36" s="39">
        <v>3.09</v>
      </c>
      <c r="AL36" s="40"/>
      <c r="AM36" s="41">
        <f t="shared" si="0"/>
        <v>3.0900000000000003</v>
      </c>
      <c r="AN36" s="42">
        <f>12-8</f>
        <v>4</v>
      </c>
      <c r="AO36" s="39">
        <v>1919</v>
      </c>
      <c r="AP36" s="41"/>
      <c r="AQ36" s="37">
        <v>11.368473652643303</v>
      </c>
      <c r="AR36" s="50"/>
      <c r="AS36" s="55"/>
      <c r="AT36" s="55"/>
    </row>
    <row r="37" spans="1:46" s="80" customFormat="1" x14ac:dyDescent="0.25">
      <c r="A37" s="18">
        <v>1984</v>
      </c>
      <c r="B37" s="32">
        <v>78730</v>
      </c>
      <c r="C37" s="55">
        <v>26844</v>
      </c>
      <c r="D37" s="52"/>
      <c r="E37" s="17"/>
      <c r="F37" s="17"/>
      <c r="G37" s="17"/>
      <c r="H37" s="17"/>
      <c r="I37" s="17"/>
      <c r="J37" s="17"/>
      <c r="L37" s="39">
        <v>1920</v>
      </c>
      <c r="M37" s="39">
        <v>0.15</v>
      </c>
      <c r="N37" s="46" t="s">
        <v>25</v>
      </c>
      <c r="O37" s="39">
        <v>0.89</v>
      </c>
      <c r="P37" s="46" t="s">
        <v>32</v>
      </c>
      <c r="Q37" s="39">
        <v>0.63</v>
      </c>
      <c r="R37" s="46" t="s">
        <v>28</v>
      </c>
      <c r="S37" s="39">
        <v>0</v>
      </c>
      <c r="T37" s="46" t="s">
        <v>25</v>
      </c>
      <c r="U37" s="39">
        <v>0</v>
      </c>
      <c r="V37" s="46" t="s">
        <v>25</v>
      </c>
      <c r="W37" s="39">
        <v>0</v>
      </c>
      <c r="X37" s="46" t="s">
        <v>25</v>
      </c>
      <c r="Y37" s="39">
        <v>0</v>
      </c>
      <c r="Z37" s="46" t="s">
        <v>25</v>
      </c>
      <c r="AA37" s="39">
        <v>0</v>
      </c>
      <c r="AB37" s="46" t="s">
        <v>25</v>
      </c>
      <c r="AC37" s="39">
        <v>0</v>
      </c>
      <c r="AD37" s="46" t="s">
        <v>25</v>
      </c>
      <c r="AE37" s="39">
        <v>0</v>
      </c>
      <c r="AF37" s="46" t="s">
        <v>25</v>
      </c>
      <c r="AG37" s="39">
        <v>0</v>
      </c>
      <c r="AH37" s="46" t="s">
        <v>25</v>
      </c>
      <c r="AI37" s="39">
        <v>0</v>
      </c>
      <c r="AJ37" s="46" t="s">
        <v>25</v>
      </c>
      <c r="AK37" s="39">
        <v>0</v>
      </c>
      <c r="AL37" s="40"/>
      <c r="AM37" s="41">
        <f t="shared" si="0"/>
        <v>1.67</v>
      </c>
      <c r="AN37" s="42">
        <f>12-9</f>
        <v>3</v>
      </c>
      <c r="AO37" s="39">
        <v>1920</v>
      </c>
      <c r="AP37" s="41"/>
      <c r="AQ37" s="37">
        <v>11.368473652643303</v>
      </c>
      <c r="AR37" s="50"/>
      <c r="AS37" s="55"/>
      <c r="AT37" s="55"/>
    </row>
    <row r="38" spans="1:46" s="80" customFormat="1" x14ac:dyDescent="0.25">
      <c r="A38" s="18">
        <v>1985</v>
      </c>
      <c r="B38" s="75">
        <v>77848</v>
      </c>
      <c r="C38" s="55">
        <v>26844</v>
      </c>
      <c r="D38" s="52"/>
      <c r="E38" s="17"/>
      <c r="F38" s="17"/>
      <c r="G38" s="17"/>
      <c r="H38" s="17"/>
      <c r="I38" s="17"/>
      <c r="J38" s="17"/>
      <c r="L38" s="39">
        <v>1921</v>
      </c>
      <c r="M38" s="39">
        <v>0</v>
      </c>
      <c r="N38" s="46" t="s">
        <v>25</v>
      </c>
      <c r="O38" s="39">
        <v>0</v>
      </c>
      <c r="P38" s="46" t="s">
        <v>25</v>
      </c>
      <c r="Q38" s="39">
        <v>0</v>
      </c>
      <c r="R38" s="46" t="s">
        <v>25</v>
      </c>
      <c r="S38" s="39">
        <v>0</v>
      </c>
      <c r="T38" s="46" t="s">
        <v>25</v>
      </c>
      <c r="U38" s="39">
        <v>0</v>
      </c>
      <c r="V38" s="46" t="s">
        <v>25</v>
      </c>
      <c r="W38" s="39">
        <v>0</v>
      </c>
      <c r="X38" s="46" t="s">
        <v>25</v>
      </c>
      <c r="Y38" s="39">
        <v>0</v>
      </c>
      <c r="Z38" s="46" t="s">
        <v>25</v>
      </c>
      <c r="AA38" s="39">
        <v>0</v>
      </c>
      <c r="AB38" s="46" t="s">
        <v>25</v>
      </c>
      <c r="AC38" s="39">
        <v>0</v>
      </c>
      <c r="AD38" s="46" t="s">
        <v>25</v>
      </c>
      <c r="AE38" s="39">
        <v>0</v>
      </c>
      <c r="AF38" s="46" t="s">
        <v>25</v>
      </c>
      <c r="AG38" s="39">
        <v>0</v>
      </c>
      <c r="AH38" s="46" t="s">
        <v>25</v>
      </c>
      <c r="AI38" s="39">
        <v>1.92</v>
      </c>
      <c r="AJ38" s="46" t="s">
        <v>33</v>
      </c>
      <c r="AK38" s="39">
        <v>0</v>
      </c>
      <c r="AL38" s="40"/>
      <c r="AM38" s="41">
        <f t="shared" si="0"/>
        <v>1.92</v>
      </c>
      <c r="AN38" s="42">
        <f>12-11</f>
        <v>1</v>
      </c>
      <c r="AO38" s="39">
        <v>1921</v>
      </c>
      <c r="AP38" s="41"/>
      <c r="AQ38" s="37">
        <v>11.368473652643303</v>
      </c>
      <c r="AR38" s="50"/>
      <c r="AS38" s="55"/>
      <c r="AT38" s="55"/>
    </row>
    <row r="39" spans="1:46" s="80" customFormat="1" x14ac:dyDescent="0.25">
      <c r="A39" s="18">
        <v>1986</v>
      </c>
      <c r="B39" s="75">
        <v>58883</v>
      </c>
      <c r="C39" s="55">
        <v>20656</v>
      </c>
      <c r="D39" s="52"/>
      <c r="E39" s="17"/>
      <c r="F39" s="17"/>
      <c r="G39" s="17"/>
      <c r="H39" s="17"/>
      <c r="I39" s="17"/>
      <c r="J39" s="17"/>
      <c r="L39" s="27">
        <v>1922</v>
      </c>
      <c r="M39" s="27">
        <v>1</v>
      </c>
      <c r="N39" s="43"/>
      <c r="O39" s="27">
        <v>1.83</v>
      </c>
      <c r="P39" s="43"/>
      <c r="Q39" s="27">
        <v>0.76</v>
      </c>
      <c r="R39" s="43"/>
      <c r="S39" s="27">
        <v>1.48</v>
      </c>
      <c r="T39" s="43"/>
      <c r="U39" s="27">
        <v>1.08</v>
      </c>
      <c r="V39" s="43"/>
      <c r="W39" s="27">
        <v>0.25</v>
      </c>
      <c r="X39" s="43"/>
      <c r="Y39" s="27">
        <v>0.55000000000000004</v>
      </c>
      <c r="Z39" s="43"/>
      <c r="AA39" s="27">
        <v>2.34</v>
      </c>
      <c r="AB39" s="43"/>
      <c r="AC39" s="27">
        <v>0</v>
      </c>
      <c r="AD39" s="43"/>
      <c r="AE39" s="27">
        <v>0.5</v>
      </c>
      <c r="AF39" s="43"/>
      <c r="AG39" s="27">
        <v>0.9</v>
      </c>
      <c r="AH39" s="43"/>
      <c r="AI39" s="27">
        <v>1.32</v>
      </c>
      <c r="AJ39" s="43"/>
      <c r="AK39" s="27">
        <v>12.01</v>
      </c>
      <c r="AL39" s="16"/>
      <c r="AM39" s="37">
        <f t="shared" si="0"/>
        <v>12.01</v>
      </c>
      <c r="AN39" s="36">
        <f t="shared" si="5"/>
        <v>12</v>
      </c>
      <c r="AO39" s="27">
        <v>1922</v>
      </c>
      <c r="AP39" s="37">
        <f>(AM39*12)/AN39</f>
        <v>12.01</v>
      </c>
      <c r="AQ39" s="37">
        <v>11.368473652643303</v>
      </c>
      <c r="AR39" s="50"/>
      <c r="AS39" s="55"/>
      <c r="AT39" s="55"/>
    </row>
    <row r="40" spans="1:46" s="80" customFormat="1" x14ac:dyDescent="0.25">
      <c r="A40" s="18">
        <v>1987</v>
      </c>
      <c r="B40" s="75">
        <v>66028</v>
      </c>
      <c r="C40" s="32">
        <v>22966</v>
      </c>
      <c r="D40" s="52"/>
      <c r="E40" s="17"/>
      <c r="F40" s="17"/>
      <c r="G40" s="17"/>
      <c r="H40" s="17"/>
      <c r="I40" s="17"/>
      <c r="J40" s="17"/>
      <c r="L40" s="39">
        <v>1923</v>
      </c>
      <c r="M40" s="39">
        <v>1.4</v>
      </c>
      <c r="N40" s="46"/>
      <c r="O40" s="39">
        <v>0.62</v>
      </c>
      <c r="P40" s="46"/>
      <c r="Q40" s="39">
        <v>0.72</v>
      </c>
      <c r="R40" s="46" t="s">
        <v>34</v>
      </c>
      <c r="S40" s="39">
        <v>0</v>
      </c>
      <c r="T40" s="46" t="s">
        <v>31</v>
      </c>
      <c r="U40" s="39">
        <v>1.59</v>
      </c>
      <c r="V40" s="46" t="s">
        <v>31</v>
      </c>
      <c r="W40" s="39">
        <v>1.46</v>
      </c>
      <c r="X40" s="46"/>
      <c r="Y40" s="39">
        <v>1.01</v>
      </c>
      <c r="Z40" s="46"/>
      <c r="AA40" s="39">
        <v>0.99</v>
      </c>
      <c r="AB40" s="46"/>
      <c r="AC40" s="39">
        <v>1.67</v>
      </c>
      <c r="AD40" s="46"/>
      <c r="AE40" s="39">
        <v>0.64</v>
      </c>
      <c r="AF40" s="46"/>
      <c r="AG40" s="39">
        <v>0.3</v>
      </c>
      <c r="AH40" s="46"/>
      <c r="AI40" s="39">
        <v>1.25</v>
      </c>
      <c r="AJ40" s="46"/>
      <c r="AK40" s="39">
        <v>10.06</v>
      </c>
      <c r="AL40" s="40"/>
      <c r="AM40" s="41">
        <f t="shared" si="0"/>
        <v>11.650000000000002</v>
      </c>
      <c r="AN40" s="42">
        <f>12-11</f>
        <v>1</v>
      </c>
      <c r="AO40" s="39">
        <v>1923</v>
      </c>
      <c r="AP40" s="41"/>
      <c r="AQ40" s="37">
        <v>11.368473652643303</v>
      </c>
      <c r="AR40" s="50"/>
      <c r="AS40" s="55"/>
      <c r="AT40" s="55"/>
    </row>
    <row r="41" spans="1:46" s="80" customFormat="1" x14ac:dyDescent="0.25">
      <c r="A41" s="18">
        <v>1988</v>
      </c>
      <c r="B41" s="75">
        <v>63356</v>
      </c>
      <c r="C41" s="32">
        <v>21569</v>
      </c>
      <c r="D41" s="52"/>
      <c r="E41" s="17"/>
      <c r="F41" s="17"/>
      <c r="G41" s="17"/>
      <c r="H41" s="17"/>
      <c r="I41" s="17"/>
      <c r="J41" s="17"/>
      <c r="L41" s="27">
        <v>1924</v>
      </c>
      <c r="M41" s="27">
        <v>0.56000000000000005</v>
      </c>
      <c r="N41" s="43"/>
      <c r="O41" s="27">
        <v>0.43</v>
      </c>
      <c r="P41" s="43"/>
      <c r="Q41" s="27">
        <v>1.34</v>
      </c>
      <c r="R41" s="43"/>
      <c r="S41" s="27">
        <v>0.73</v>
      </c>
      <c r="T41" s="43"/>
      <c r="U41" s="27">
        <v>0.01</v>
      </c>
      <c r="V41" s="43"/>
      <c r="W41" s="27">
        <v>0</v>
      </c>
      <c r="X41" s="43"/>
      <c r="Y41" s="27">
        <v>0.1</v>
      </c>
      <c r="Z41" s="43"/>
      <c r="AA41" s="27">
        <v>0.22</v>
      </c>
      <c r="AB41" s="43"/>
      <c r="AC41" s="27">
        <v>0.2</v>
      </c>
      <c r="AD41" s="43"/>
      <c r="AE41" s="27">
        <v>1.19</v>
      </c>
      <c r="AF41" s="43"/>
      <c r="AG41" s="27">
        <v>0.6</v>
      </c>
      <c r="AH41" s="43"/>
      <c r="AI41" s="27">
        <v>1.67</v>
      </c>
      <c r="AJ41" s="43"/>
      <c r="AK41" s="27">
        <v>7.05</v>
      </c>
      <c r="AL41" s="16"/>
      <c r="AM41" s="37">
        <f t="shared" si="0"/>
        <v>7.05</v>
      </c>
      <c r="AN41" s="36">
        <f t="shared" si="5"/>
        <v>12</v>
      </c>
      <c r="AO41" s="27">
        <v>1924</v>
      </c>
      <c r="AP41" s="37">
        <f>(AM41*12)/AN41</f>
        <v>7.05</v>
      </c>
      <c r="AQ41" s="37">
        <v>11.368473652643303</v>
      </c>
      <c r="AR41" s="50"/>
      <c r="AS41" s="55"/>
      <c r="AT41" s="55"/>
    </row>
    <row r="42" spans="1:46" s="80" customFormat="1" x14ac:dyDescent="0.25">
      <c r="A42" s="18">
        <v>1989</v>
      </c>
      <c r="B42" s="32">
        <v>66734</v>
      </c>
      <c r="C42" s="32">
        <v>23485</v>
      </c>
      <c r="D42" s="52"/>
      <c r="E42" s="17"/>
      <c r="F42" s="17"/>
      <c r="G42" s="17"/>
      <c r="H42" s="17"/>
      <c r="I42" s="17"/>
      <c r="J42" s="17"/>
      <c r="L42" s="27">
        <v>1925</v>
      </c>
      <c r="M42" s="27">
        <v>0.8</v>
      </c>
      <c r="N42" s="43"/>
      <c r="O42" s="27">
        <v>0.77</v>
      </c>
      <c r="P42" s="43"/>
      <c r="Q42" s="27">
        <v>0.28000000000000003</v>
      </c>
      <c r="R42" s="43"/>
      <c r="S42" s="27">
        <v>1.19</v>
      </c>
      <c r="T42" s="43"/>
      <c r="U42" s="27">
        <v>1.33</v>
      </c>
      <c r="V42" s="43"/>
      <c r="W42" s="27">
        <v>1.1200000000000001</v>
      </c>
      <c r="X42" s="43"/>
      <c r="Y42" s="27">
        <v>0.7</v>
      </c>
      <c r="Z42" s="43"/>
      <c r="AA42" s="27">
        <v>0.74</v>
      </c>
      <c r="AB42" s="43"/>
      <c r="AC42" s="27">
        <v>0.47</v>
      </c>
      <c r="AD42" s="43"/>
      <c r="AE42" s="27">
        <v>0.84</v>
      </c>
      <c r="AF42" s="43"/>
      <c r="AG42" s="27">
        <v>0.75</v>
      </c>
      <c r="AH42" s="43"/>
      <c r="AI42" s="27">
        <v>0.49</v>
      </c>
      <c r="AJ42" s="43"/>
      <c r="AK42" s="27">
        <v>9.48</v>
      </c>
      <c r="AL42" s="16"/>
      <c r="AM42" s="37">
        <f t="shared" si="0"/>
        <v>9.48</v>
      </c>
      <c r="AN42" s="36">
        <f t="shared" si="5"/>
        <v>12</v>
      </c>
      <c r="AO42" s="27">
        <v>1925</v>
      </c>
      <c r="AP42" s="37">
        <f>(AM42*12)/AN42</f>
        <v>9.48</v>
      </c>
      <c r="AQ42" s="37">
        <v>11.368473652643303</v>
      </c>
      <c r="AR42" s="50"/>
      <c r="AS42" s="55"/>
      <c r="AT42" s="55"/>
    </row>
    <row r="43" spans="1:46" s="80" customFormat="1" x14ac:dyDescent="0.25">
      <c r="A43" s="18">
        <v>1990</v>
      </c>
      <c r="B43" s="32">
        <v>64210</v>
      </c>
      <c r="C43" s="32">
        <v>22235</v>
      </c>
      <c r="D43" s="52"/>
      <c r="E43" s="17"/>
      <c r="F43" s="17"/>
      <c r="G43" s="17"/>
      <c r="H43" s="17"/>
      <c r="I43" s="17"/>
      <c r="J43" s="17"/>
      <c r="L43" s="27">
        <v>1926</v>
      </c>
      <c r="M43" s="27">
        <v>0.49</v>
      </c>
      <c r="N43" s="43"/>
      <c r="O43" s="27">
        <v>0.89</v>
      </c>
      <c r="P43" s="43"/>
      <c r="Q43" s="27">
        <v>0.26</v>
      </c>
      <c r="R43" s="43"/>
      <c r="S43" s="27">
        <v>0.69</v>
      </c>
      <c r="T43" s="43"/>
      <c r="U43" s="27">
        <v>0.81</v>
      </c>
      <c r="V43" s="43"/>
      <c r="W43" s="27">
        <v>0.42</v>
      </c>
      <c r="X43" s="43"/>
      <c r="Y43" s="27">
        <v>1.28</v>
      </c>
      <c r="Z43" s="43"/>
      <c r="AA43" s="27">
        <v>0.46</v>
      </c>
      <c r="AB43" s="43"/>
      <c r="AC43" s="27">
        <v>0.05</v>
      </c>
      <c r="AD43" s="43"/>
      <c r="AE43" s="27">
        <v>0.01</v>
      </c>
      <c r="AF43" s="43"/>
      <c r="AG43" s="27">
        <v>0.87</v>
      </c>
      <c r="AH43" s="43"/>
      <c r="AI43" s="27">
        <v>0.61</v>
      </c>
      <c r="AJ43" s="43"/>
      <c r="AK43" s="27">
        <v>6.84</v>
      </c>
      <c r="AL43" s="16"/>
      <c r="AM43" s="37">
        <f t="shared" si="0"/>
        <v>6.84</v>
      </c>
      <c r="AN43" s="36">
        <f t="shared" si="5"/>
        <v>12</v>
      </c>
      <c r="AO43" s="27">
        <v>1926</v>
      </c>
      <c r="AP43" s="37">
        <f>(AM43*12)/AN43</f>
        <v>6.84</v>
      </c>
      <c r="AQ43" s="37">
        <v>11.368473652643303</v>
      </c>
      <c r="AR43" s="50"/>
      <c r="AS43" s="55"/>
      <c r="AT43" s="55"/>
    </row>
    <row r="44" spans="1:46" s="80" customFormat="1" x14ac:dyDescent="0.25">
      <c r="A44" s="18">
        <v>1991</v>
      </c>
      <c r="B44" s="32"/>
      <c r="C44" s="32"/>
      <c r="D44" s="30"/>
      <c r="E44" s="17"/>
      <c r="F44" s="17"/>
      <c r="G44" s="17"/>
      <c r="H44" s="17"/>
      <c r="I44" s="17"/>
      <c r="J44" s="17"/>
      <c r="L44" s="39">
        <v>1927</v>
      </c>
      <c r="M44" s="39">
        <v>0.71</v>
      </c>
      <c r="N44" s="46"/>
      <c r="O44" s="39">
        <v>0.8</v>
      </c>
      <c r="P44" s="46"/>
      <c r="Q44" s="39">
        <v>1.01</v>
      </c>
      <c r="R44" s="46"/>
      <c r="S44" s="39">
        <v>0.74</v>
      </c>
      <c r="T44" s="46"/>
      <c r="U44" s="39">
        <v>0.68</v>
      </c>
      <c r="V44" s="46"/>
      <c r="W44" s="39">
        <v>0</v>
      </c>
      <c r="X44" s="46" t="s">
        <v>25</v>
      </c>
      <c r="Y44" s="39">
        <v>0</v>
      </c>
      <c r="Z44" s="46" t="s">
        <v>25</v>
      </c>
      <c r="AA44" s="39">
        <v>0.56999999999999995</v>
      </c>
      <c r="AB44" s="46"/>
      <c r="AC44" s="39">
        <v>0.43</v>
      </c>
      <c r="AD44" s="46"/>
      <c r="AE44" s="39">
        <v>1.75</v>
      </c>
      <c r="AF44" s="46"/>
      <c r="AG44" s="39">
        <v>0.84</v>
      </c>
      <c r="AH44" s="46"/>
      <c r="AI44" s="39">
        <v>0</v>
      </c>
      <c r="AJ44" s="46" t="s">
        <v>25</v>
      </c>
      <c r="AK44" s="39">
        <v>7.53</v>
      </c>
      <c r="AL44" s="40"/>
      <c r="AM44" s="41">
        <f t="shared" si="0"/>
        <v>7.5299999999999994</v>
      </c>
      <c r="AN44" s="42">
        <f>12-3</f>
        <v>9</v>
      </c>
      <c r="AO44" s="39">
        <v>1927</v>
      </c>
      <c r="AP44" s="41"/>
      <c r="AQ44" s="37">
        <v>11.368473652643303</v>
      </c>
      <c r="AR44" s="50"/>
      <c r="AS44" s="55"/>
      <c r="AT44" s="55"/>
    </row>
    <row r="45" spans="1:46" s="80" customFormat="1" x14ac:dyDescent="0.25">
      <c r="A45" s="18">
        <v>1992</v>
      </c>
      <c r="B45" s="75">
        <v>58585</v>
      </c>
      <c r="C45" s="32">
        <v>20640</v>
      </c>
      <c r="D45" s="30"/>
      <c r="E45" s="17"/>
      <c r="F45" s="17"/>
      <c r="G45" s="17"/>
      <c r="H45" s="17"/>
      <c r="I45" s="17"/>
      <c r="J45" s="17"/>
      <c r="L45" s="27">
        <v>1928</v>
      </c>
      <c r="M45" s="27">
        <v>0.7</v>
      </c>
      <c r="N45" s="43"/>
      <c r="O45" s="27">
        <v>0.18</v>
      </c>
      <c r="P45" s="43"/>
      <c r="Q45" s="27">
        <v>0.84</v>
      </c>
      <c r="R45" s="43"/>
      <c r="S45" s="27">
        <v>0.22</v>
      </c>
      <c r="T45" s="43"/>
      <c r="U45" s="27">
        <v>0.32</v>
      </c>
      <c r="V45" s="43"/>
      <c r="W45" s="27">
        <v>0.96</v>
      </c>
      <c r="X45" s="43"/>
      <c r="Y45" s="27">
        <v>0.81</v>
      </c>
      <c r="Z45" s="43"/>
      <c r="AA45" s="27">
        <v>0.34</v>
      </c>
      <c r="AB45" s="43"/>
      <c r="AC45" s="27">
        <v>0</v>
      </c>
      <c r="AD45" s="43"/>
      <c r="AE45" s="27">
        <v>0.55000000000000004</v>
      </c>
      <c r="AF45" s="43"/>
      <c r="AG45" s="27">
        <v>0.42</v>
      </c>
      <c r="AH45" s="43"/>
      <c r="AI45" s="27">
        <v>0.79</v>
      </c>
      <c r="AJ45" s="43"/>
      <c r="AK45" s="27">
        <v>6.13</v>
      </c>
      <c r="AL45" s="16"/>
      <c r="AM45" s="37">
        <f t="shared" si="0"/>
        <v>6.129999999999999</v>
      </c>
      <c r="AN45" s="36">
        <f t="shared" si="5"/>
        <v>12</v>
      </c>
      <c r="AO45" s="27">
        <v>1928</v>
      </c>
      <c r="AP45" s="37">
        <f>(AM45*12)/AN45</f>
        <v>6.129999999999999</v>
      </c>
      <c r="AQ45" s="37">
        <v>11.368473652643303</v>
      </c>
      <c r="AR45" s="50"/>
      <c r="AS45" s="55"/>
      <c r="AT45" s="55"/>
    </row>
    <row r="46" spans="1:46" s="80" customFormat="1" x14ac:dyDescent="0.25">
      <c r="A46" s="18">
        <v>1993</v>
      </c>
      <c r="B46" s="75">
        <v>60478</v>
      </c>
      <c r="C46" s="32">
        <v>21421</v>
      </c>
      <c r="D46" s="30"/>
      <c r="E46" s="17"/>
      <c r="F46" s="17"/>
      <c r="G46" s="17"/>
      <c r="H46" s="17"/>
      <c r="I46" s="17"/>
      <c r="J46" s="17"/>
      <c r="L46" s="27">
        <v>1929</v>
      </c>
      <c r="M46" s="27">
        <v>0.52</v>
      </c>
      <c r="N46" s="43"/>
      <c r="O46" s="27">
        <v>0.38</v>
      </c>
      <c r="P46" s="43"/>
      <c r="Q46" s="27">
        <v>2.1</v>
      </c>
      <c r="R46" s="43"/>
      <c r="S46" s="27">
        <v>0.81</v>
      </c>
      <c r="T46" s="43"/>
      <c r="U46" s="27">
        <v>0.06</v>
      </c>
      <c r="V46" s="43"/>
      <c r="W46" s="27">
        <v>0.65</v>
      </c>
      <c r="X46" s="43"/>
      <c r="Y46" s="27">
        <v>0.74</v>
      </c>
      <c r="Z46" s="43"/>
      <c r="AA46" s="27">
        <v>1.02</v>
      </c>
      <c r="AB46" s="43"/>
      <c r="AC46" s="27">
        <v>1.1100000000000001</v>
      </c>
      <c r="AD46" s="43"/>
      <c r="AE46" s="27">
        <v>0.05</v>
      </c>
      <c r="AF46" s="43"/>
      <c r="AG46" s="27">
        <v>0</v>
      </c>
      <c r="AH46" s="43"/>
      <c r="AI46" s="27">
        <v>0.27</v>
      </c>
      <c r="AJ46" s="43"/>
      <c r="AK46" s="27">
        <v>7.71</v>
      </c>
      <c r="AL46" s="16"/>
      <c r="AM46" s="37">
        <f t="shared" si="0"/>
        <v>7.7100000000000009</v>
      </c>
      <c r="AN46" s="36">
        <f t="shared" si="5"/>
        <v>12</v>
      </c>
      <c r="AO46" s="27">
        <v>1929</v>
      </c>
      <c r="AP46" s="37">
        <f>(AM46*12)/AN46</f>
        <v>7.7100000000000009</v>
      </c>
      <c r="AQ46" s="37">
        <v>11.368473652643303</v>
      </c>
      <c r="AR46" s="50"/>
      <c r="AS46" s="55"/>
      <c r="AT46" s="55"/>
    </row>
    <row r="47" spans="1:46" s="80" customFormat="1" x14ac:dyDescent="0.25">
      <c r="A47" s="18">
        <v>1994</v>
      </c>
      <c r="B47" s="75">
        <v>60883</v>
      </c>
      <c r="C47" s="32">
        <v>21556</v>
      </c>
      <c r="D47" s="30"/>
      <c r="E47" s="17"/>
      <c r="F47" s="17"/>
      <c r="G47" s="17"/>
      <c r="H47" s="17"/>
      <c r="I47" s="17"/>
      <c r="J47" s="17"/>
      <c r="L47" s="39">
        <v>1930</v>
      </c>
      <c r="M47" s="39">
        <v>0.44</v>
      </c>
      <c r="N47" s="46" t="s">
        <v>32</v>
      </c>
      <c r="O47" s="39">
        <v>0.8</v>
      </c>
      <c r="P47" s="46"/>
      <c r="Q47" s="39">
        <v>0.39</v>
      </c>
      <c r="R47" s="46"/>
      <c r="S47" s="39">
        <v>1.59</v>
      </c>
      <c r="T47" s="46"/>
      <c r="U47" s="39">
        <v>2.09</v>
      </c>
      <c r="V47" s="46"/>
      <c r="W47" s="39">
        <v>0.17</v>
      </c>
      <c r="X47" s="46"/>
      <c r="Y47" s="39">
        <v>0</v>
      </c>
      <c r="Z47" s="46"/>
      <c r="AA47" s="39">
        <v>0</v>
      </c>
      <c r="AB47" s="46" t="s">
        <v>25</v>
      </c>
      <c r="AC47" s="39">
        <v>0</v>
      </c>
      <c r="AD47" s="46" t="s">
        <v>25</v>
      </c>
      <c r="AE47" s="39">
        <v>0</v>
      </c>
      <c r="AF47" s="46" t="s">
        <v>25</v>
      </c>
      <c r="AG47" s="39">
        <v>0</v>
      </c>
      <c r="AH47" s="46" t="s">
        <v>25</v>
      </c>
      <c r="AI47" s="39">
        <v>0.2</v>
      </c>
      <c r="AJ47" s="46"/>
      <c r="AK47" s="39">
        <v>5.24</v>
      </c>
      <c r="AL47" s="40"/>
      <c r="AM47" s="41">
        <f t="shared" si="0"/>
        <v>5.68</v>
      </c>
      <c r="AN47" s="42">
        <f>12-4</f>
        <v>8</v>
      </c>
      <c r="AO47" s="39">
        <v>1930</v>
      </c>
      <c r="AP47" s="41"/>
      <c r="AQ47" s="37">
        <v>11.368473652643303</v>
      </c>
      <c r="AR47" s="50"/>
      <c r="AS47" s="55"/>
      <c r="AT47" s="55"/>
    </row>
    <row r="48" spans="1:46" s="80" customFormat="1" x14ac:dyDescent="0.25">
      <c r="A48" s="18">
        <v>1995</v>
      </c>
      <c r="B48" s="75">
        <v>60883</v>
      </c>
      <c r="C48" s="32">
        <v>19750</v>
      </c>
      <c r="D48" s="30"/>
      <c r="E48" s="17"/>
      <c r="F48" s="17"/>
      <c r="G48" s="17"/>
      <c r="H48" s="17"/>
      <c r="I48" s="17"/>
      <c r="J48" s="17"/>
      <c r="L48" s="39">
        <v>1931</v>
      </c>
      <c r="M48" s="39">
        <v>0</v>
      </c>
      <c r="N48" s="46" t="s">
        <v>25</v>
      </c>
      <c r="O48" s="39">
        <v>0</v>
      </c>
      <c r="P48" s="46" t="s">
        <v>25</v>
      </c>
      <c r="Q48" s="39">
        <v>0</v>
      </c>
      <c r="R48" s="46" t="s">
        <v>25</v>
      </c>
      <c r="S48" s="39">
        <v>0</v>
      </c>
      <c r="T48" s="46" t="s">
        <v>25</v>
      </c>
      <c r="U48" s="39">
        <v>0</v>
      </c>
      <c r="V48" s="46" t="s">
        <v>25</v>
      </c>
      <c r="W48" s="39">
        <v>0</v>
      </c>
      <c r="X48" s="46" t="s">
        <v>25</v>
      </c>
      <c r="Y48" s="39">
        <v>0</v>
      </c>
      <c r="Z48" s="46" t="s">
        <v>25</v>
      </c>
      <c r="AA48" s="39">
        <v>0</v>
      </c>
      <c r="AB48" s="46" t="s">
        <v>25</v>
      </c>
      <c r="AC48" s="39">
        <v>0</v>
      </c>
      <c r="AD48" s="46" t="s">
        <v>25</v>
      </c>
      <c r="AE48" s="39">
        <v>0</v>
      </c>
      <c r="AF48" s="46" t="s">
        <v>25</v>
      </c>
      <c r="AG48" s="39">
        <v>0</v>
      </c>
      <c r="AH48" s="46" t="s">
        <v>25</v>
      </c>
      <c r="AI48" s="39">
        <v>0</v>
      </c>
      <c r="AJ48" s="46" t="s">
        <v>25</v>
      </c>
      <c r="AK48" s="39">
        <v>0</v>
      </c>
      <c r="AL48" s="40"/>
      <c r="AM48" s="41">
        <f t="shared" si="0"/>
        <v>0</v>
      </c>
      <c r="AN48" s="42">
        <f t="shared" ref="AN48:AN54" si="6">12-12</f>
        <v>0</v>
      </c>
      <c r="AO48" s="39">
        <v>1931</v>
      </c>
      <c r="AP48" s="41"/>
      <c r="AQ48" s="37">
        <v>11.368473652643303</v>
      </c>
      <c r="AR48" s="50"/>
      <c r="AS48" s="55"/>
      <c r="AT48" s="55"/>
    </row>
    <row r="49" spans="1:46" s="80" customFormat="1" x14ac:dyDescent="0.25">
      <c r="A49" s="18">
        <v>1996</v>
      </c>
      <c r="B49" s="32">
        <v>57779</v>
      </c>
      <c r="C49" s="32">
        <v>20413</v>
      </c>
      <c r="D49" s="30"/>
      <c r="E49" s="17"/>
      <c r="F49" s="17"/>
      <c r="G49" s="17"/>
      <c r="H49" s="17"/>
      <c r="I49" s="17"/>
      <c r="J49" s="17"/>
      <c r="L49" s="39">
        <v>1932</v>
      </c>
      <c r="M49" s="39">
        <v>0</v>
      </c>
      <c r="N49" s="46" t="s">
        <v>25</v>
      </c>
      <c r="O49" s="39">
        <v>0</v>
      </c>
      <c r="P49" s="46" t="s">
        <v>25</v>
      </c>
      <c r="Q49" s="39">
        <v>0</v>
      </c>
      <c r="R49" s="46" t="s">
        <v>25</v>
      </c>
      <c r="S49" s="39">
        <v>0</v>
      </c>
      <c r="T49" s="46" t="s">
        <v>25</v>
      </c>
      <c r="U49" s="39">
        <v>0</v>
      </c>
      <c r="V49" s="46" t="s">
        <v>25</v>
      </c>
      <c r="W49" s="39">
        <v>0</v>
      </c>
      <c r="X49" s="46" t="s">
        <v>25</v>
      </c>
      <c r="Y49" s="39">
        <v>0</v>
      </c>
      <c r="Z49" s="46" t="s">
        <v>25</v>
      </c>
      <c r="AA49" s="39">
        <v>0</v>
      </c>
      <c r="AB49" s="46" t="s">
        <v>25</v>
      </c>
      <c r="AC49" s="39">
        <v>0</v>
      </c>
      <c r="AD49" s="46" t="s">
        <v>25</v>
      </c>
      <c r="AE49" s="39">
        <v>0</v>
      </c>
      <c r="AF49" s="46" t="s">
        <v>25</v>
      </c>
      <c r="AG49" s="39">
        <v>0</v>
      </c>
      <c r="AH49" s="46" t="s">
        <v>25</v>
      </c>
      <c r="AI49" s="39">
        <v>0</v>
      </c>
      <c r="AJ49" s="46" t="s">
        <v>25</v>
      </c>
      <c r="AK49" s="39">
        <v>0</v>
      </c>
      <c r="AL49" s="40"/>
      <c r="AM49" s="41">
        <f t="shared" si="0"/>
        <v>0</v>
      </c>
      <c r="AN49" s="42">
        <f t="shared" si="6"/>
        <v>0</v>
      </c>
      <c r="AO49" s="39">
        <v>1932</v>
      </c>
      <c r="AP49" s="41"/>
      <c r="AQ49" s="37">
        <v>11.368473652643303</v>
      </c>
      <c r="AR49" s="50"/>
      <c r="AS49" s="55"/>
      <c r="AT49" s="55"/>
    </row>
    <row r="50" spans="1:46" s="80" customFormat="1" x14ac:dyDescent="0.25">
      <c r="A50" s="18">
        <v>1997</v>
      </c>
      <c r="B50" s="32">
        <v>55140</v>
      </c>
      <c r="C50" s="32">
        <v>19750</v>
      </c>
      <c r="D50" s="30"/>
      <c r="E50" s="17"/>
      <c r="F50" s="17"/>
      <c r="G50" s="17"/>
      <c r="H50" s="17"/>
      <c r="I50" s="17"/>
      <c r="J50" s="17"/>
      <c r="L50" s="39">
        <v>1933</v>
      </c>
      <c r="M50" s="39">
        <v>0</v>
      </c>
      <c r="N50" s="46" t="s">
        <v>25</v>
      </c>
      <c r="O50" s="39">
        <v>0</v>
      </c>
      <c r="P50" s="46" t="s">
        <v>25</v>
      </c>
      <c r="Q50" s="39">
        <v>0</v>
      </c>
      <c r="R50" s="46" t="s">
        <v>25</v>
      </c>
      <c r="S50" s="39">
        <v>0</v>
      </c>
      <c r="T50" s="46" t="s">
        <v>25</v>
      </c>
      <c r="U50" s="39">
        <v>0</v>
      </c>
      <c r="V50" s="46" t="s">
        <v>25</v>
      </c>
      <c r="W50" s="39">
        <v>0</v>
      </c>
      <c r="X50" s="46" t="s">
        <v>25</v>
      </c>
      <c r="Y50" s="39">
        <v>0</v>
      </c>
      <c r="Z50" s="46" t="s">
        <v>25</v>
      </c>
      <c r="AA50" s="39">
        <v>0</v>
      </c>
      <c r="AB50" s="46" t="s">
        <v>25</v>
      </c>
      <c r="AC50" s="39">
        <v>0</v>
      </c>
      <c r="AD50" s="46" t="s">
        <v>25</v>
      </c>
      <c r="AE50" s="39">
        <v>0</v>
      </c>
      <c r="AF50" s="46" t="s">
        <v>25</v>
      </c>
      <c r="AG50" s="39">
        <v>0</v>
      </c>
      <c r="AH50" s="46" t="s">
        <v>25</v>
      </c>
      <c r="AI50" s="39">
        <v>0</v>
      </c>
      <c r="AJ50" s="46" t="s">
        <v>25</v>
      </c>
      <c r="AK50" s="39">
        <v>0</v>
      </c>
      <c r="AL50" s="40"/>
      <c r="AM50" s="41">
        <f t="shared" si="0"/>
        <v>0</v>
      </c>
      <c r="AN50" s="42">
        <f t="shared" si="6"/>
        <v>0</v>
      </c>
      <c r="AO50" s="39">
        <v>1933</v>
      </c>
      <c r="AP50" s="41"/>
      <c r="AQ50" s="37">
        <v>11.368473652643303</v>
      </c>
      <c r="AR50" s="50"/>
      <c r="AS50" s="55"/>
      <c r="AT50" s="55"/>
    </row>
    <row r="51" spans="1:46" s="80" customFormat="1" x14ac:dyDescent="0.25">
      <c r="A51" s="18">
        <v>1998</v>
      </c>
      <c r="B51" s="32">
        <v>60985</v>
      </c>
      <c r="C51" s="32">
        <v>18916</v>
      </c>
      <c r="D51" s="30"/>
      <c r="E51" s="17"/>
      <c r="F51" s="17"/>
      <c r="G51" s="17"/>
      <c r="H51" s="17"/>
      <c r="I51" s="17"/>
      <c r="J51" s="17"/>
      <c r="L51" s="39">
        <v>1934</v>
      </c>
      <c r="M51" s="39">
        <v>0</v>
      </c>
      <c r="N51" s="46" t="s">
        <v>25</v>
      </c>
      <c r="O51" s="39">
        <v>0</v>
      </c>
      <c r="P51" s="46" t="s">
        <v>25</v>
      </c>
      <c r="Q51" s="39">
        <v>0</v>
      </c>
      <c r="R51" s="46" t="s">
        <v>25</v>
      </c>
      <c r="S51" s="39">
        <v>0</v>
      </c>
      <c r="T51" s="46" t="s">
        <v>25</v>
      </c>
      <c r="U51" s="39">
        <v>0</v>
      </c>
      <c r="V51" s="46" t="s">
        <v>25</v>
      </c>
      <c r="W51" s="39">
        <v>0</v>
      </c>
      <c r="X51" s="46" t="s">
        <v>25</v>
      </c>
      <c r="Y51" s="39">
        <v>0</v>
      </c>
      <c r="Z51" s="46" t="s">
        <v>25</v>
      </c>
      <c r="AA51" s="39">
        <v>0</v>
      </c>
      <c r="AB51" s="46" t="s">
        <v>25</v>
      </c>
      <c r="AC51" s="39">
        <v>0</v>
      </c>
      <c r="AD51" s="46" t="s">
        <v>25</v>
      </c>
      <c r="AE51" s="39">
        <v>0</v>
      </c>
      <c r="AF51" s="46" t="s">
        <v>25</v>
      </c>
      <c r="AG51" s="39">
        <v>0</v>
      </c>
      <c r="AH51" s="46" t="s">
        <v>25</v>
      </c>
      <c r="AI51" s="39">
        <v>0</v>
      </c>
      <c r="AJ51" s="46" t="s">
        <v>25</v>
      </c>
      <c r="AK51" s="39">
        <v>0</v>
      </c>
      <c r="AL51" s="40"/>
      <c r="AM51" s="41">
        <f t="shared" si="0"/>
        <v>0</v>
      </c>
      <c r="AN51" s="42">
        <f t="shared" si="6"/>
        <v>0</v>
      </c>
      <c r="AO51" s="39">
        <v>1934</v>
      </c>
      <c r="AP51" s="41"/>
      <c r="AQ51" s="37">
        <v>11.368473652643303</v>
      </c>
      <c r="AR51" s="50"/>
      <c r="AS51" s="55"/>
      <c r="AT51" s="55"/>
    </row>
    <row r="52" spans="1:46" s="80" customFormat="1" x14ac:dyDescent="0.25">
      <c r="A52" s="18">
        <v>1999</v>
      </c>
      <c r="B52" s="75">
        <v>68883</v>
      </c>
      <c r="C52" s="32">
        <v>23588</v>
      </c>
      <c r="D52" s="30"/>
      <c r="E52" s="17"/>
      <c r="F52" s="17"/>
      <c r="G52" s="17"/>
      <c r="H52" s="17"/>
      <c r="I52" s="17"/>
      <c r="J52" s="17"/>
      <c r="L52" s="39">
        <v>1935</v>
      </c>
      <c r="M52" s="39">
        <v>0</v>
      </c>
      <c r="N52" s="46" t="s">
        <v>25</v>
      </c>
      <c r="O52" s="39">
        <v>0</v>
      </c>
      <c r="P52" s="46" t="s">
        <v>25</v>
      </c>
      <c r="Q52" s="39">
        <v>0</v>
      </c>
      <c r="R52" s="46" t="s">
        <v>25</v>
      </c>
      <c r="S52" s="39">
        <v>0</v>
      </c>
      <c r="T52" s="46" t="s">
        <v>25</v>
      </c>
      <c r="U52" s="39">
        <v>0</v>
      </c>
      <c r="V52" s="46" t="s">
        <v>25</v>
      </c>
      <c r="W52" s="39">
        <v>0</v>
      </c>
      <c r="X52" s="46" t="s">
        <v>25</v>
      </c>
      <c r="Y52" s="39">
        <v>0</v>
      </c>
      <c r="Z52" s="46" t="s">
        <v>25</v>
      </c>
      <c r="AA52" s="39">
        <v>0</v>
      </c>
      <c r="AB52" s="46" t="s">
        <v>25</v>
      </c>
      <c r="AC52" s="39">
        <v>0</v>
      </c>
      <c r="AD52" s="46" t="s">
        <v>25</v>
      </c>
      <c r="AE52" s="39">
        <v>0</v>
      </c>
      <c r="AF52" s="46" t="s">
        <v>25</v>
      </c>
      <c r="AG52" s="39">
        <v>0</v>
      </c>
      <c r="AH52" s="46" t="s">
        <v>25</v>
      </c>
      <c r="AI52" s="39">
        <v>0</v>
      </c>
      <c r="AJ52" s="46" t="s">
        <v>25</v>
      </c>
      <c r="AK52" s="39">
        <v>0</v>
      </c>
      <c r="AL52" s="40"/>
      <c r="AM52" s="41">
        <f t="shared" si="0"/>
        <v>0</v>
      </c>
      <c r="AN52" s="42">
        <f t="shared" si="6"/>
        <v>0</v>
      </c>
      <c r="AO52" s="39">
        <v>1935</v>
      </c>
      <c r="AP52" s="41"/>
      <c r="AQ52" s="37">
        <v>11.368473652643303</v>
      </c>
      <c r="AR52" s="50"/>
      <c r="AS52" s="55"/>
      <c r="AT52" s="55"/>
    </row>
    <row r="53" spans="1:46" s="80" customFormat="1" ht="14.45" customHeight="1" x14ac:dyDescent="0.25">
      <c r="A53" s="18">
        <v>2000</v>
      </c>
      <c r="B53" s="75">
        <v>70601</v>
      </c>
      <c r="C53" s="32">
        <v>22525</v>
      </c>
      <c r="D53" s="30"/>
      <c r="E53" s="17"/>
      <c r="F53" s="17"/>
      <c r="G53" s="17"/>
      <c r="H53" s="17"/>
      <c r="I53" s="17"/>
      <c r="J53" s="17"/>
      <c r="L53" s="39">
        <v>1936</v>
      </c>
      <c r="M53" s="39">
        <v>0</v>
      </c>
      <c r="N53" s="46" t="s">
        <v>25</v>
      </c>
      <c r="O53" s="39">
        <v>0</v>
      </c>
      <c r="P53" s="46" t="s">
        <v>25</v>
      </c>
      <c r="Q53" s="39">
        <v>0</v>
      </c>
      <c r="R53" s="46" t="s">
        <v>25</v>
      </c>
      <c r="S53" s="39">
        <v>0</v>
      </c>
      <c r="T53" s="46" t="s">
        <v>25</v>
      </c>
      <c r="U53" s="39">
        <v>0</v>
      </c>
      <c r="V53" s="46" t="s">
        <v>25</v>
      </c>
      <c r="W53" s="39">
        <v>0</v>
      </c>
      <c r="X53" s="46" t="s">
        <v>25</v>
      </c>
      <c r="Y53" s="39">
        <v>0</v>
      </c>
      <c r="Z53" s="46" t="s">
        <v>25</v>
      </c>
      <c r="AA53" s="39">
        <v>0</v>
      </c>
      <c r="AB53" s="46" t="s">
        <v>25</v>
      </c>
      <c r="AC53" s="39">
        <v>0</v>
      </c>
      <c r="AD53" s="46" t="s">
        <v>25</v>
      </c>
      <c r="AE53" s="39">
        <v>0</v>
      </c>
      <c r="AF53" s="46" t="s">
        <v>25</v>
      </c>
      <c r="AG53" s="39">
        <v>0</v>
      </c>
      <c r="AH53" s="46" t="s">
        <v>25</v>
      </c>
      <c r="AI53" s="39">
        <v>0</v>
      </c>
      <c r="AJ53" s="46" t="s">
        <v>25</v>
      </c>
      <c r="AK53" s="39">
        <v>0</v>
      </c>
      <c r="AL53" s="40"/>
      <c r="AM53" s="41">
        <f t="shared" si="0"/>
        <v>0</v>
      </c>
      <c r="AN53" s="42">
        <f t="shared" si="6"/>
        <v>0</v>
      </c>
      <c r="AO53" s="39">
        <v>1936</v>
      </c>
      <c r="AP53" s="41"/>
      <c r="AQ53" s="37">
        <v>11.368473652643303</v>
      </c>
      <c r="AR53" s="50"/>
      <c r="AS53" s="55"/>
      <c r="AT53" s="55"/>
    </row>
    <row r="54" spans="1:46" s="80" customFormat="1" ht="14.45" customHeight="1" x14ac:dyDescent="0.25">
      <c r="A54" s="18">
        <v>2001</v>
      </c>
      <c r="B54" s="75"/>
      <c r="C54" s="32"/>
      <c r="D54" s="30"/>
      <c r="E54" s="17"/>
      <c r="F54" s="17"/>
      <c r="G54" s="17"/>
      <c r="H54" s="17"/>
      <c r="I54" s="17"/>
      <c r="J54" s="17"/>
      <c r="L54" s="39">
        <v>1937</v>
      </c>
      <c r="M54" s="39">
        <v>0</v>
      </c>
      <c r="N54" s="46" t="s">
        <v>25</v>
      </c>
      <c r="O54" s="39">
        <v>0</v>
      </c>
      <c r="P54" s="46" t="s">
        <v>25</v>
      </c>
      <c r="Q54" s="39">
        <v>0</v>
      </c>
      <c r="R54" s="46" t="s">
        <v>25</v>
      </c>
      <c r="S54" s="39">
        <v>0</v>
      </c>
      <c r="T54" s="46" t="s">
        <v>25</v>
      </c>
      <c r="U54" s="39">
        <v>0</v>
      </c>
      <c r="V54" s="46" t="s">
        <v>25</v>
      </c>
      <c r="W54" s="39">
        <v>0</v>
      </c>
      <c r="X54" s="46" t="s">
        <v>25</v>
      </c>
      <c r="Y54" s="39">
        <v>0</v>
      </c>
      <c r="Z54" s="46" t="s">
        <v>25</v>
      </c>
      <c r="AA54" s="39">
        <v>0</v>
      </c>
      <c r="AB54" s="46" t="s">
        <v>25</v>
      </c>
      <c r="AC54" s="39">
        <v>0</v>
      </c>
      <c r="AD54" s="46" t="s">
        <v>25</v>
      </c>
      <c r="AE54" s="39">
        <v>0</v>
      </c>
      <c r="AF54" s="46" t="s">
        <v>25</v>
      </c>
      <c r="AG54" s="39">
        <v>0</v>
      </c>
      <c r="AH54" s="46" t="s">
        <v>25</v>
      </c>
      <c r="AI54" s="39">
        <v>0</v>
      </c>
      <c r="AJ54" s="46" t="s">
        <v>25</v>
      </c>
      <c r="AK54" s="39">
        <v>0</v>
      </c>
      <c r="AL54" s="40"/>
      <c r="AM54" s="41">
        <f t="shared" si="0"/>
        <v>0</v>
      </c>
      <c r="AN54" s="42">
        <f t="shared" si="6"/>
        <v>0</v>
      </c>
      <c r="AO54" s="39">
        <v>1937</v>
      </c>
      <c r="AP54" s="41"/>
      <c r="AQ54" s="37">
        <v>11.368473652643303</v>
      </c>
      <c r="AR54" s="50"/>
      <c r="AS54" s="55"/>
      <c r="AT54" s="55"/>
    </row>
    <row r="55" spans="1:46" s="80" customFormat="1" x14ac:dyDescent="0.25">
      <c r="A55" s="18">
        <v>2002</v>
      </c>
      <c r="B55" s="75">
        <v>60900</v>
      </c>
      <c r="C55" s="32">
        <v>21850</v>
      </c>
      <c r="D55" s="30"/>
      <c r="E55" s="17"/>
      <c r="F55" s="17"/>
      <c r="G55" s="17"/>
      <c r="H55" s="17"/>
      <c r="I55" s="17"/>
      <c r="J55" s="17"/>
      <c r="L55" s="39"/>
      <c r="M55" s="39"/>
      <c r="N55" s="46"/>
      <c r="O55" s="39"/>
      <c r="P55" s="46"/>
      <c r="Q55" s="39"/>
      <c r="R55" s="46"/>
      <c r="S55" s="39"/>
      <c r="T55" s="46"/>
      <c r="U55" s="39"/>
      <c r="V55" s="46"/>
      <c r="W55" s="39"/>
      <c r="X55" s="46"/>
      <c r="Y55" s="39"/>
      <c r="Z55" s="46"/>
      <c r="AA55" s="39"/>
      <c r="AB55" s="46"/>
      <c r="AC55" s="39"/>
      <c r="AD55" s="46"/>
      <c r="AE55" s="39"/>
      <c r="AF55" s="46"/>
      <c r="AG55" s="39"/>
      <c r="AH55" s="46"/>
      <c r="AI55" s="39"/>
      <c r="AJ55" s="46"/>
      <c r="AK55" s="39"/>
      <c r="AL55" s="40"/>
      <c r="AM55" s="51"/>
      <c r="AN55" s="50"/>
      <c r="AO55" s="18">
        <v>1937</v>
      </c>
      <c r="AP55" s="38"/>
      <c r="AQ55" s="38"/>
      <c r="AR55" s="21">
        <v>2.0051999999999999</v>
      </c>
      <c r="AS55" s="55"/>
      <c r="AT55" s="55"/>
    </row>
    <row r="56" spans="1:46" s="80" customFormat="1" x14ac:dyDescent="0.25">
      <c r="A56" s="18">
        <v>2003</v>
      </c>
      <c r="B56" s="32">
        <v>60900</v>
      </c>
      <c r="C56" s="32">
        <v>21850</v>
      </c>
      <c r="D56" s="30"/>
      <c r="E56" s="17"/>
      <c r="F56" s="17"/>
      <c r="G56" s="17"/>
      <c r="H56" s="17"/>
      <c r="I56" s="17"/>
      <c r="J56" s="17"/>
      <c r="L56" s="39">
        <v>1938</v>
      </c>
      <c r="M56" s="39">
        <v>0</v>
      </c>
      <c r="N56" s="46" t="s">
        <v>25</v>
      </c>
      <c r="O56" s="39">
        <v>0</v>
      </c>
      <c r="P56" s="46" t="s">
        <v>25</v>
      </c>
      <c r="Q56" s="39">
        <v>0</v>
      </c>
      <c r="R56" s="46" t="s">
        <v>25</v>
      </c>
      <c r="S56" s="39">
        <v>0</v>
      </c>
      <c r="T56" s="46" t="s">
        <v>25</v>
      </c>
      <c r="U56" s="39">
        <v>0</v>
      </c>
      <c r="V56" s="46" t="s">
        <v>25</v>
      </c>
      <c r="W56" s="39">
        <v>0</v>
      </c>
      <c r="X56" s="46" t="s">
        <v>25</v>
      </c>
      <c r="Y56" s="39">
        <v>0</v>
      </c>
      <c r="Z56" s="46" t="s">
        <v>25</v>
      </c>
      <c r="AA56" s="39">
        <v>0</v>
      </c>
      <c r="AB56" s="46" t="s">
        <v>25</v>
      </c>
      <c r="AC56" s="39">
        <v>0</v>
      </c>
      <c r="AD56" s="46" t="s">
        <v>25</v>
      </c>
      <c r="AE56" s="39">
        <v>0</v>
      </c>
      <c r="AF56" s="46" t="s">
        <v>25</v>
      </c>
      <c r="AG56" s="39">
        <v>0</v>
      </c>
      <c r="AH56" s="46" t="s">
        <v>25</v>
      </c>
      <c r="AI56" s="39">
        <v>0.34</v>
      </c>
      <c r="AJ56" s="46"/>
      <c r="AK56" s="39">
        <v>0.34</v>
      </c>
      <c r="AL56" s="40"/>
      <c r="AM56" s="41">
        <f t="shared" si="0"/>
        <v>0.34</v>
      </c>
      <c r="AN56" s="42">
        <f>12-8</f>
        <v>4</v>
      </c>
      <c r="AO56" s="39">
        <v>1938</v>
      </c>
      <c r="AP56" s="41"/>
      <c r="AQ56" s="37">
        <v>11.368473652643303</v>
      </c>
      <c r="AR56" s="50"/>
      <c r="AS56" s="55"/>
      <c r="AT56" s="55"/>
    </row>
    <row r="57" spans="1:46" s="80" customFormat="1" x14ac:dyDescent="0.25">
      <c r="A57" s="18">
        <v>2004</v>
      </c>
      <c r="B57" s="32">
        <v>65687</v>
      </c>
      <c r="C57" s="32">
        <v>23126</v>
      </c>
      <c r="D57" s="30"/>
      <c r="E57" s="17"/>
      <c r="F57" s="17"/>
      <c r="G57" s="17"/>
      <c r="H57" s="17"/>
      <c r="I57" s="17"/>
      <c r="J57" s="17"/>
      <c r="L57" s="27">
        <v>1939</v>
      </c>
      <c r="M57" s="27">
        <v>1.17</v>
      </c>
      <c r="N57" s="43"/>
      <c r="O57" s="27">
        <v>0.96</v>
      </c>
      <c r="P57" s="43"/>
      <c r="Q57" s="27">
        <v>1.18</v>
      </c>
      <c r="R57" s="43"/>
      <c r="S57" s="27">
        <v>3.12</v>
      </c>
      <c r="T57" s="43"/>
      <c r="U57" s="27">
        <v>1.0900000000000001</v>
      </c>
      <c r="V57" s="43"/>
      <c r="W57" s="27">
        <v>0.1</v>
      </c>
      <c r="X57" s="43"/>
      <c r="Y57" s="27">
        <v>1.1299999999999999</v>
      </c>
      <c r="Z57" s="43"/>
      <c r="AA57" s="27">
        <v>0.24</v>
      </c>
      <c r="AB57" s="43"/>
      <c r="AC57" s="27">
        <v>1.78</v>
      </c>
      <c r="AD57" s="43"/>
      <c r="AE57" s="27">
        <v>2.38</v>
      </c>
      <c r="AF57" s="43"/>
      <c r="AG57" s="27">
        <v>0.16</v>
      </c>
      <c r="AH57" s="43"/>
      <c r="AI57" s="27">
        <v>0.3</v>
      </c>
      <c r="AJ57" s="43"/>
      <c r="AK57" s="27">
        <v>13.61</v>
      </c>
      <c r="AL57" s="16"/>
      <c r="AM57" s="37">
        <f t="shared" si="0"/>
        <v>13.61</v>
      </c>
      <c r="AN57" s="36">
        <f t="shared" si="5"/>
        <v>12</v>
      </c>
      <c r="AO57" s="27">
        <v>1939</v>
      </c>
      <c r="AP57" s="37">
        <f>(AM57*12)/AN57</f>
        <v>13.61</v>
      </c>
      <c r="AQ57" s="37">
        <v>11.368473652643303</v>
      </c>
      <c r="AR57" s="50"/>
      <c r="AS57" s="55"/>
      <c r="AT57" s="55"/>
    </row>
    <row r="58" spans="1:46" s="80" customFormat="1" x14ac:dyDescent="0.25">
      <c r="A58" s="18">
        <v>2005</v>
      </c>
      <c r="B58" s="32">
        <v>65687</v>
      </c>
      <c r="C58" s="32">
        <v>23126</v>
      </c>
      <c r="D58" s="30"/>
      <c r="E58" s="17"/>
      <c r="F58" s="17"/>
      <c r="G58" s="17"/>
      <c r="H58" s="17"/>
      <c r="I58" s="17"/>
      <c r="J58" s="17"/>
      <c r="L58" s="27">
        <v>1940</v>
      </c>
      <c r="M58" s="27">
        <v>2.2599999999999998</v>
      </c>
      <c r="N58" s="43"/>
      <c r="O58" s="27">
        <v>1.63</v>
      </c>
      <c r="P58" s="43"/>
      <c r="Q58" s="27">
        <v>0.44</v>
      </c>
      <c r="R58" s="43"/>
      <c r="S58" s="27">
        <v>3.13</v>
      </c>
      <c r="T58" s="43"/>
      <c r="U58" s="27">
        <v>0.09</v>
      </c>
      <c r="V58" s="43"/>
      <c r="W58" s="27">
        <v>1.1000000000000001</v>
      </c>
      <c r="X58" s="43"/>
      <c r="Y58" s="27">
        <v>0.05</v>
      </c>
      <c r="Z58" s="43"/>
      <c r="AA58" s="27">
        <v>0.04</v>
      </c>
      <c r="AB58" s="43"/>
      <c r="AC58" s="27">
        <v>1</v>
      </c>
      <c r="AD58" s="43"/>
      <c r="AE58" s="27">
        <v>0.73</v>
      </c>
      <c r="AF58" s="43"/>
      <c r="AG58" s="27">
        <v>0.59</v>
      </c>
      <c r="AH58" s="43"/>
      <c r="AI58" s="27">
        <v>1.03</v>
      </c>
      <c r="AJ58" s="43"/>
      <c r="AK58" s="27">
        <v>12.09</v>
      </c>
      <c r="AL58" s="16"/>
      <c r="AM58" s="37">
        <f t="shared" si="0"/>
        <v>12.09</v>
      </c>
      <c r="AN58" s="36">
        <f t="shared" si="5"/>
        <v>12</v>
      </c>
      <c r="AO58" s="27">
        <v>1940</v>
      </c>
      <c r="AP58" s="37">
        <f>(AM58*12)/AN58</f>
        <v>12.089999999999998</v>
      </c>
      <c r="AQ58" s="37">
        <v>11.368473652643303</v>
      </c>
      <c r="AR58" s="50"/>
      <c r="AS58" s="55"/>
      <c r="AT58" s="55"/>
    </row>
    <row r="59" spans="1:46" s="80" customFormat="1" x14ac:dyDescent="0.25">
      <c r="A59" s="18">
        <v>2006</v>
      </c>
      <c r="B59" s="32">
        <v>96609.8</v>
      </c>
      <c r="C59" s="32">
        <v>24152.400000000001</v>
      </c>
      <c r="D59" s="30"/>
      <c r="E59" s="17"/>
      <c r="F59" s="17"/>
      <c r="G59" s="17"/>
      <c r="H59" s="17"/>
      <c r="I59" s="17"/>
      <c r="J59" s="17"/>
      <c r="L59" s="27">
        <v>1941</v>
      </c>
      <c r="M59" s="27">
        <v>1.51</v>
      </c>
      <c r="N59" s="43"/>
      <c r="O59" s="27">
        <v>1.22</v>
      </c>
      <c r="P59" s="43"/>
      <c r="Q59" s="27">
        <v>1.67</v>
      </c>
      <c r="R59" s="43"/>
      <c r="S59" s="27">
        <v>3.04</v>
      </c>
      <c r="T59" s="43"/>
      <c r="U59" s="27">
        <v>2.16</v>
      </c>
      <c r="V59" s="43"/>
      <c r="W59" s="27">
        <v>2.31</v>
      </c>
      <c r="X59" s="43"/>
      <c r="Y59" s="27">
        <v>1.75</v>
      </c>
      <c r="Z59" s="43"/>
      <c r="AA59" s="27">
        <v>2.66</v>
      </c>
      <c r="AB59" s="43"/>
      <c r="AC59" s="27">
        <v>0.92</v>
      </c>
      <c r="AD59" s="43"/>
      <c r="AE59" s="27">
        <v>2.5</v>
      </c>
      <c r="AF59" s="43"/>
      <c r="AG59" s="27">
        <v>1.81</v>
      </c>
      <c r="AH59" s="43"/>
      <c r="AI59" s="27">
        <v>2.31</v>
      </c>
      <c r="AJ59" s="43"/>
      <c r="AK59" s="27">
        <v>23.86</v>
      </c>
      <c r="AL59" s="16"/>
      <c r="AM59" s="37">
        <f t="shared" si="0"/>
        <v>23.86</v>
      </c>
      <c r="AN59" s="36">
        <f t="shared" si="5"/>
        <v>12</v>
      </c>
      <c r="AO59" s="27">
        <v>1941</v>
      </c>
      <c r="AP59" s="37">
        <f>(AM59*12)/AN59</f>
        <v>23.86</v>
      </c>
      <c r="AQ59" s="37">
        <v>11.368473652643303</v>
      </c>
      <c r="AR59" s="50"/>
      <c r="AS59" s="55"/>
      <c r="AT59" s="55"/>
    </row>
    <row r="60" spans="1:46" s="80" customFormat="1" x14ac:dyDescent="0.25">
      <c r="A60" s="18">
        <v>2007</v>
      </c>
      <c r="B60" s="32">
        <v>95738</v>
      </c>
      <c r="C60" s="32">
        <v>24011</v>
      </c>
      <c r="D60" s="30"/>
      <c r="E60" s="17"/>
      <c r="F60" s="17"/>
      <c r="G60" s="17"/>
      <c r="H60" s="17"/>
      <c r="I60" s="17"/>
      <c r="J60" s="17"/>
      <c r="L60" s="27">
        <v>1942</v>
      </c>
      <c r="M60" s="27">
        <v>1.41</v>
      </c>
      <c r="N60" s="43"/>
      <c r="O60" s="27">
        <v>1.31</v>
      </c>
      <c r="P60" s="43"/>
      <c r="Q60" s="27">
        <v>1.25</v>
      </c>
      <c r="R60" s="43"/>
      <c r="S60" s="27">
        <v>2.2200000000000002</v>
      </c>
      <c r="T60" s="43"/>
      <c r="U60" s="27">
        <v>2.1</v>
      </c>
      <c r="V60" s="43"/>
      <c r="W60" s="27">
        <v>0</v>
      </c>
      <c r="X60" s="43"/>
      <c r="Y60" s="27">
        <v>0</v>
      </c>
      <c r="Z60" s="43"/>
      <c r="AA60" s="27">
        <v>0.21</v>
      </c>
      <c r="AB60" s="43"/>
      <c r="AC60" s="27">
        <v>0</v>
      </c>
      <c r="AD60" s="43"/>
      <c r="AE60" s="27">
        <v>1.22</v>
      </c>
      <c r="AF60" s="43"/>
      <c r="AG60" s="27">
        <v>0.75</v>
      </c>
      <c r="AH60" s="43"/>
      <c r="AI60" s="27">
        <v>0.25</v>
      </c>
      <c r="AJ60" s="43"/>
      <c r="AK60" s="27">
        <v>10.72</v>
      </c>
      <c r="AL60" s="16"/>
      <c r="AM60" s="37">
        <f t="shared" si="0"/>
        <v>10.72</v>
      </c>
      <c r="AN60" s="36">
        <f t="shared" si="5"/>
        <v>12</v>
      </c>
      <c r="AO60" s="27">
        <v>1942</v>
      </c>
      <c r="AP60" s="37">
        <f>(AM60*12)/AN60</f>
        <v>10.72</v>
      </c>
      <c r="AQ60" s="37">
        <v>11.368473652643303</v>
      </c>
      <c r="AR60" s="50"/>
      <c r="AS60" s="55"/>
      <c r="AT60" s="55"/>
    </row>
    <row r="61" spans="1:46" s="80" customFormat="1" x14ac:dyDescent="0.25">
      <c r="A61" s="18">
        <v>2008</v>
      </c>
      <c r="B61" s="32">
        <v>96603</v>
      </c>
      <c r="C61" s="32">
        <v>24220</v>
      </c>
      <c r="D61" s="30"/>
      <c r="E61" s="17"/>
      <c r="F61" s="17"/>
      <c r="G61" s="17"/>
      <c r="H61" s="17"/>
      <c r="I61" s="17"/>
      <c r="J61" s="17"/>
      <c r="L61" s="39">
        <v>1943</v>
      </c>
      <c r="M61" s="39">
        <v>0.75</v>
      </c>
      <c r="N61" s="46"/>
      <c r="O61" s="39">
        <v>1.04</v>
      </c>
      <c r="P61" s="46" t="s">
        <v>27</v>
      </c>
      <c r="Q61" s="39">
        <v>1.8</v>
      </c>
      <c r="R61" s="46"/>
      <c r="S61" s="39">
        <v>1.91</v>
      </c>
      <c r="T61" s="46"/>
      <c r="U61" s="39">
        <v>0</v>
      </c>
      <c r="V61" s="46" t="s">
        <v>25</v>
      </c>
      <c r="W61" s="39">
        <v>0</v>
      </c>
      <c r="X61" s="46" t="s">
        <v>25</v>
      </c>
      <c r="Y61" s="39">
        <v>0</v>
      </c>
      <c r="Z61" s="46" t="s">
        <v>25</v>
      </c>
      <c r="AA61" s="39">
        <v>0</v>
      </c>
      <c r="AB61" s="46" t="s">
        <v>25</v>
      </c>
      <c r="AC61" s="39">
        <v>0</v>
      </c>
      <c r="AD61" s="46" t="s">
        <v>25</v>
      </c>
      <c r="AE61" s="39">
        <v>0</v>
      </c>
      <c r="AF61" s="46" t="s">
        <v>25</v>
      </c>
      <c r="AG61" s="39">
        <v>0</v>
      </c>
      <c r="AH61" s="46" t="s">
        <v>25</v>
      </c>
      <c r="AI61" s="39">
        <v>0</v>
      </c>
      <c r="AJ61" s="46" t="s">
        <v>25</v>
      </c>
      <c r="AK61" s="39">
        <v>4.46</v>
      </c>
      <c r="AL61" s="40"/>
      <c r="AM61" s="41">
        <f t="shared" si="0"/>
        <v>5.5</v>
      </c>
      <c r="AN61" s="42">
        <f>12-8</f>
        <v>4</v>
      </c>
      <c r="AO61" s="39">
        <v>1943</v>
      </c>
      <c r="AP61" s="41"/>
      <c r="AQ61" s="37">
        <v>11.368473652643303</v>
      </c>
      <c r="AR61" s="50"/>
      <c r="AS61" s="55"/>
      <c r="AT61" s="55"/>
    </row>
    <row r="62" spans="1:46" s="80" customFormat="1" x14ac:dyDescent="0.25">
      <c r="A62" s="18">
        <v>2009</v>
      </c>
      <c r="B62" s="32">
        <v>97539</v>
      </c>
      <c r="C62" s="32">
        <v>24435</v>
      </c>
      <c r="D62" s="30"/>
      <c r="E62" s="17"/>
      <c r="F62" s="17"/>
      <c r="G62" s="17"/>
      <c r="H62" s="17"/>
      <c r="I62" s="17"/>
      <c r="J62" s="17"/>
      <c r="L62" s="39">
        <v>1944</v>
      </c>
      <c r="M62" s="39">
        <v>0</v>
      </c>
      <c r="N62" s="46" t="s">
        <v>25</v>
      </c>
      <c r="O62" s="39">
        <v>0</v>
      </c>
      <c r="P62" s="46" t="s">
        <v>25</v>
      </c>
      <c r="Q62" s="39">
        <v>0</v>
      </c>
      <c r="R62" s="46" t="s">
        <v>25</v>
      </c>
      <c r="S62" s="39">
        <v>0</v>
      </c>
      <c r="T62" s="46" t="s">
        <v>25</v>
      </c>
      <c r="U62" s="39">
        <v>0</v>
      </c>
      <c r="V62" s="46" t="s">
        <v>25</v>
      </c>
      <c r="W62" s="39">
        <v>0</v>
      </c>
      <c r="X62" s="46" t="s">
        <v>25</v>
      </c>
      <c r="Y62" s="39">
        <v>0</v>
      </c>
      <c r="Z62" s="46" t="s">
        <v>25</v>
      </c>
      <c r="AA62" s="39">
        <v>0</v>
      </c>
      <c r="AB62" s="46" t="s">
        <v>25</v>
      </c>
      <c r="AC62" s="39">
        <v>0</v>
      </c>
      <c r="AD62" s="46" t="s">
        <v>25</v>
      </c>
      <c r="AE62" s="39">
        <v>0</v>
      </c>
      <c r="AF62" s="46" t="s">
        <v>25</v>
      </c>
      <c r="AG62" s="39">
        <v>0</v>
      </c>
      <c r="AH62" s="46" t="s">
        <v>25</v>
      </c>
      <c r="AI62" s="39">
        <v>0</v>
      </c>
      <c r="AJ62" s="46" t="s">
        <v>25</v>
      </c>
      <c r="AK62" s="39">
        <v>0</v>
      </c>
      <c r="AL62" s="40"/>
      <c r="AM62" s="41">
        <f t="shared" si="0"/>
        <v>0</v>
      </c>
      <c r="AN62" s="42">
        <f t="shared" ref="AN62:AN69" si="7">12-12</f>
        <v>0</v>
      </c>
      <c r="AO62" s="39">
        <v>1944</v>
      </c>
      <c r="AP62" s="41"/>
      <c r="AQ62" s="37">
        <v>11.368473652643303</v>
      </c>
      <c r="AR62" s="50"/>
      <c r="AS62" s="55"/>
      <c r="AT62" s="55"/>
    </row>
    <row r="63" spans="1:46" s="80" customFormat="1" x14ac:dyDescent="0.25">
      <c r="A63" s="18">
        <v>2010</v>
      </c>
      <c r="B63" s="32">
        <v>97536</v>
      </c>
      <c r="C63" s="32">
        <v>24608</v>
      </c>
      <c r="D63" s="30"/>
      <c r="E63" s="17"/>
      <c r="F63" s="17"/>
      <c r="G63" s="17"/>
      <c r="H63" s="17"/>
      <c r="I63" s="17"/>
      <c r="J63" s="17"/>
      <c r="L63" s="39">
        <v>1945</v>
      </c>
      <c r="M63" s="39">
        <v>0</v>
      </c>
      <c r="N63" s="46" t="s">
        <v>25</v>
      </c>
      <c r="O63" s="39">
        <v>0</v>
      </c>
      <c r="P63" s="46" t="s">
        <v>25</v>
      </c>
      <c r="Q63" s="39">
        <v>0</v>
      </c>
      <c r="R63" s="46" t="s">
        <v>25</v>
      </c>
      <c r="S63" s="39">
        <v>0</v>
      </c>
      <c r="T63" s="46" t="s">
        <v>25</v>
      </c>
      <c r="U63" s="39">
        <v>0</v>
      </c>
      <c r="V63" s="46" t="s">
        <v>25</v>
      </c>
      <c r="W63" s="39">
        <v>0</v>
      </c>
      <c r="X63" s="46" t="s">
        <v>25</v>
      </c>
      <c r="Y63" s="39">
        <v>0</v>
      </c>
      <c r="Z63" s="46" t="s">
        <v>25</v>
      </c>
      <c r="AA63" s="39">
        <v>0</v>
      </c>
      <c r="AB63" s="46" t="s">
        <v>25</v>
      </c>
      <c r="AC63" s="39">
        <v>0</v>
      </c>
      <c r="AD63" s="46" t="s">
        <v>25</v>
      </c>
      <c r="AE63" s="39">
        <v>0</v>
      </c>
      <c r="AF63" s="46" t="s">
        <v>25</v>
      </c>
      <c r="AG63" s="39">
        <v>0</v>
      </c>
      <c r="AH63" s="46" t="s">
        <v>25</v>
      </c>
      <c r="AI63" s="39">
        <v>0</v>
      </c>
      <c r="AJ63" s="46" t="s">
        <v>25</v>
      </c>
      <c r="AK63" s="39">
        <v>0</v>
      </c>
      <c r="AL63" s="40"/>
      <c r="AM63" s="41">
        <f t="shared" si="0"/>
        <v>0</v>
      </c>
      <c r="AN63" s="42">
        <f t="shared" si="7"/>
        <v>0</v>
      </c>
      <c r="AO63" s="39">
        <v>1945</v>
      </c>
      <c r="AP63" s="41"/>
      <c r="AQ63" s="37">
        <v>11.368473652643303</v>
      </c>
      <c r="AR63" s="50"/>
      <c r="AS63" s="55"/>
      <c r="AT63" s="55"/>
    </row>
    <row r="64" spans="1:46" s="80" customFormat="1" x14ac:dyDescent="0.25">
      <c r="A64" s="18">
        <v>2011</v>
      </c>
      <c r="B64" s="32">
        <v>96791</v>
      </c>
      <c r="C64" s="32">
        <v>24357</v>
      </c>
      <c r="D64" s="30"/>
      <c r="E64" s="17"/>
      <c r="F64" s="17"/>
      <c r="G64" s="17"/>
      <c r="H64" s="17"/>
      <c r="I64" s="17"/>
      <c r="J64" s="17"/>
      <c r="L64" s="39">
        <v>1946</v>
      </c>
      <c r="M64" s="39">
        <v>0</v>
      </c>
      <c r="N64" s="46" t="s">
        <v>25</v>
      </c>
      <c r="O64" s="39">
        <v>0</v>
      </c>
      <c r="P64" s="46" t="s">
        <v>25</v>
      </c>
      <c r="Q64" s="39">
        <v>0</v>
      </c>
      <c r="R64" s="46" t="s">
        <v>25</v>
      </c>
      <c r="S64" s="39">
        <v>0</v>
      </c>
      <c r="T64" s="46" t="s">
        <v>25</v>
      </c>
      <c r="U64" s="39">
        <v>0</v>
      </c>
      <c r="V64" s="46" t="s">
        <v>25</v>
      </c>
      <c r="W64" s="39">
        <v>0</v>
      </c>
      <c r="X64" s="46" t="s">
        <v>25</v>
      </c>
      <c r="Y64" s="39">
        <v>0</v>
      </c>
      <c r="Z64" s="46" t="s">
        <v>25</v>
      </c>
      <c r="AA64" s="39">
        <v>0</v>
      </c>
      <c r="AB64" s="46" t="s">
        <v>25</v>
      </c>
      <c r="AC64" s="39">
        <v>0</v>
      </c>
      <c r="AD64" s="46" t="s">
        <v>25</v>
      </c>
      <c r="AE64" s="39">
        <v>0</v>
      </c>
      <c r="AF64" s="46" t="s">
        <v>25</v>
      </c>
      <c r="AG64" s="39">
        <v>0</v>
      </c>
      <c r="AH64" s="46" t="s">
        <v>25</v>
      </c>
      <c r="AI64" s="39">
        <v>0</v>
      </c>
      <c r="AJ64" s="46" t="s">
        <v>25</v>
      </c>
      <c r="AK64" s="39">
        <v>0</v>
      </c>
      <c r="AL64" s="40"/>
      <c r="AM64" s="41">
        <f t="shared" si="0"/>
        <v>0</v>
      </c>
      <c r="AN64" s="42">
        <f t="shared" si="7"/>
        <v>0</v>
      </c>
      <c r="AO64" s="39">
        <v>1946</v>
      </c>
      <c r="AP64" s="41"/>
      <c r="AQ64" s="37">
        <v>11.368473652643303</v>
      </c>
      <c r="AR64" s="50"/>
      <c r="AS64" s="55"/>
      <c r="AT64" s="55"/>
    </row>
    <row r="65" spans="1:46" s="80" customFormat="1" x14ac:dyDescent="0.25">
      <c r="A65" s="18">
        <v>2012</v>
      </c>
      <c r="B65" s="32">
        <v>65687</v>
      </c>
      <c r="C65" s="32">
        <v>25234</v>
      </c>
      <c r="D65" s="30"/>
      <c r="E65" s="17"/>
      <c r="F65" s="17"/>
      <c r="G65" s="17"/>
      <c r="H65" s="17"/>
      <c r="I65" s="17"/>
      <c r="J65" s="17"/>
      <c r="L65" s="39">
        <v>1947</v>
      </c>
      <c r="M65" s="39">
        <v>0</v>
      </c>
      <c r="N65" s="46" t="s">
        <v>25</v>
      </c>
      <c r="O65" s="39">
        <v>0</v>
      </c>
      <c r="P65" s="46" t="s">
        <v>25</v>
      </c>
      <c r="Q65" s="39">
        <v>0</v>
      </c>
      <c r="R65" s="46" t="s">
        <v>25</v>
      </c>
      <c r="S65" s="39">
        <v>0</v>
      </c>
      <c r="T65" s="46" t="s">
        <v>25</v>
      </c>
      <c r="U65" s="39">
        <v>0</v>
      </c>
      <c r="V65" s="46" t="s">
        <v>25</v>
      </c>
      <c r="W65" s="39">
        <v>0</v>
      </c>
      <c r="X65" s="46" t="s">
        <v>25</v>
      </c>
      <c r="Y65" s="39">
        <v>0</v>
      </c>
      <c r="Z65" s="46" t="s">
        <v>25</v>
      </c>
      <c r="AA65" s="39">
        <v>0</v>
      </c>
      <c r="AB65" s="46" t="s">
        <v>25</v>
      </c>
      <c r="AC65" s="39">
        <v>0</v>
      </c>
      <c r="AD65" s="46" t="s">
        <v>25</v>
      </c>
      <c r="AE65" s="39">
        <v>0</v>
      </c>
      <c r="AF65" s="46" t="s">
        <v>25</v>
      </c>
      <c r="AG65" s="39">
        <v>0</v>
      </c>
      <c r="AH65" s="46" t="s">
        <v>25</v>
      </c>
      <c r="AI65" s="39">
        <v>0</v>
      </c>
      <c r="AJ65" s="46" t="s">
        <v>25</v>
      </c>
      <c r="AK65" s="39">
        <v>0</v>
      </c>
      <c r="AL65" s="40"/>
      <c r="AM65" s="41">
        <f t="shared" si="0"/>
        <v>0</v>
      </c>
      <c r="AN65" s="42">
        <f t="shared" si="7"/>
        <v>0</v>
      </c>
      <c r="AO65" s="39">
        <v>1947</v>
      </c>
      <c r="AP65" s="41"/>
      <c r="AQ65" s="37">
        <v>11.368473652643303</v>
      </c>
      <c r="AR65" s="50"/>
      <c r="AS65" s="55"/>
      <c r="AT65" s="55"/>
    </row>
    <row r="66" spans="1:46" s="80" customFormat="1" x14ac:dyDescent="0.25">
      <c r="A66" s="14"/>
      <c r="B66" s="14"/>
      <c r="C66" s="14"/>
      <c r="D66" s="14"/>
      <c r="E66" s="17"/>
      <c r="F66" s="17"/>
      <c r="G66" s="17"/>
      <c r="H66" s="17"/>
      <c r="I66" s="17"/>
      <c r="J66" s="17"/>
      <c r="L66" s="39">
        <v>1948</v>
      </c>
      <c r="M66" s="39">
        <v>0</v>
      </c>
      <c r="N66" s="46" t="s">
        <v>25</v>
      </c>
      <c r="O66" s="39">
        <v>0</v>
      </c>
      <c r="P66" s="46" t="s">
        <v>25</v>
      </c>
      <c r="Q66" s="39">
        <v>0</v>
      </c>
      <c r="R66" s="46" t="s">
        <v>25</v>
      </c>
      <c r="S66" s="39">
        <v>0</v>
      </c>
      <c r="T66" s="46" t="s">
        <v>25</v>
      </c>
      <c r="U66" s="39">
        <v>0</v>
      </c>
      <c r="V66" s="46" t="s">
        <v>25</v>
      </c>
      <c r="W66" s="39">
        <v>0</v>
      </c>
      <c r="X66" s="46" t="s">
        <v>25</v>
      </c>
      <c r="Y66" s="39">
        <v>0</v>
      </c>
      <c r="Z66" s="46" t="s">
        <v>25</v>
      </c>
      <c r="AA66" s="39">
        <v>0</v>
      </c>
      <c r="AB66" s="46" t="s">
        <v>25</v>
      </c>
      <c r="AC66" s="39">
        <v>0</v>
      </c>
      <c r="AD66" s="46" t="s">
        <v>25</v>
      </c>
      <c r="AE66" s="39">
        <v>0</v>
      </c>
      <c r="AF66" s="46" t="s">
        <v>25</v>
      </c>
      <c r="AG66" s="39">
        <v>0</v>
      </c>
      <c r="AH66" s="46" t="s">
        <v>25</v>
      </c>
      <c r="AI66" s="39">
        <v>0</v>
      </c>
      <c r="AJ66" s="46" t="s">
        <v>25</v>
      </c>
      <c r="AK66" s="39">
        <v>0</v>
      </c>
      <c r="AL66" s="40"/>
      <c r="AM66" s="41">
        <f t="shared" si="0"/>
        <v>0</v>
      </c>
      <c r="AN66" s="42">
        <f t="shared" si="7"/>
        <v>0</v>
      </c>
      <c r="AO66" s="39">
        <v>1948</v>
      </c>
      <c r="AP66" s="41"/>
      <c r="AQ66" s="37">
        <v>11.368473652643303</v>
      </c>
      <c r="AR66" s="50"/>
      <c r="AS66" s="55"/>
      <c r="AT66" s="55"/>
    </row>
    <row r="67" spans="1:46" s="80" customFormat="1" x14ac:dyDescent="0.25">
      <c r="A67" s="14"/>
      <c r="B67" s="14"/>
      <c r="C67" s="14"/>
      <c r="D67" s="14"/>
      <c r="E67" s="17"/>
      <c r="F67" s="17"/>
      <c r="G67" s="17"/>
      <c r="H67" s="17"/>
      <c r="I67" s="17"/>
      <c r="J67" s="17"/>
      <c r="L67" s="39">
        <v>1949</v>
      </c>
      <c r="M67" s="39">
        <v>0</v>
      </c>
      <c r="N67" s="46" t="s">
        <v>25</v>
      </c>
      <c r="O67" s="39">
        <v>0</v>
      </c>
      <c r="P67" s="46" t="s">
        <v>25</v>
      </c>
      <c r="Q67" s="39">
        <v>0</v>
      </c>
      <c r="R67" s="46" t="s">
        <v>25</v>
      </c>
      <c r="S67" s="39">
        <v>0</v>
      </c>
      <c r="T67" s="46" t="s">
        <v>25</v>
      </c>
      <c r="U67" s="39">
        <v>0</v>
      </c>
      <c r="V67" s="46" t="s">
        <v>25</v>
      </c>
      <c r="W67" s="39">
        <v>0</v>
      </c>
      <c r="X67" s="46" t="s">
        <v>25</v>
      </c>
      <c r="Y67" s="39">
        <v>0</v>
      </c>
      <c r="Z67" s="46" t="s">
        <v>25</v>
      </c>
      <c r="AA67" s="39">
        <v>0</v>
      </c>
      <c r="AB67" s="46" t="s">
        <v>25</v>
      </c>
      <c r="AC67" s="39">
        <v>0</v>
      </c>
      <c r="AD67" s="46" t="s">
        <v>25</v>
      </c>
      <c r="AE67" s="39">
        <v>0</v>
      </c>
      <c r="AF67" s="46" t="s">
        <v>25</v>
      </c>
      <c r="AG67" s="39">
        <v>0</v>
      </c>
      <c r="AH67" s="46" t="s">
        <v>25</v>
      </c>
      <c r="AI67" s="39">
        <v>0</v>
      </c>
      <c r="AJ67" s="46" t="s">
        <v>25</v>
      </c>
      <c r="AK67" s="39">
        <v>0</v>
      </c>
      <c r="AL67" s="40"/>
      <c r="AM67" s="41">
        <f t="shared" si="0"/>
        <v>0</v>
      </c>
      <c r="AN67" s="42">
        <f t="shared" si="7"/>
        <v>0</v>
      </c>
      <c r="AO67" s="39">
        <v>1949</v>
      </c>
      <c r="AP67" s="41"/>
      <c r="AQ67" s="37">
        <v>11.368473652643303</v>
      </c>
      <c r="AR67" s="50"/>
      <c r="AS67" s="55"/>
      <c r="AT67" s="55"/>
    </row>
    <row r="68" spans="1:46" s="80" customFormat="1" x14ac:dyDescent="0.25">
      <c r="A68" s="14"/>
      <c r="B68" s="14"/>
      <c r="C68" s="14"/>
      <c r="D68" s="14"/>
      <c r="E68" s="17"/>
      <c r="F68" s="17"/>
      <c r="G68" s="17"/>
      <c r="H68" s="17"/>
      <c r="I68" s="17"/>
      <c r="J68" s="17"/>
      <c r="L68" s="39">
        <v>1950</v>
      </c>
      <c r="M68" s="39">
        <v>0</v>
      </c>
      <c r="N68" s="46" t="s">
        <v>25</v>
      </c>
      <c r="O68" s="39">
        <v>0</v>
      </c>
      <c r="P68" s="46" t="s">
        <v>25</v>
      </c>
      <c r="Q68" s="39">
        <v>0</v>
      </c>
      <c r="R68" s="46" t="s">
        <v>25</v>
      </c>
      <c r="S68" s="39">
        <v>0</v>
      </c>
      <c r="T68" s="46" t="s">
        <v>25</v>
      </c>
      <c r="U68" s="39">
        <v>0</v>
      </c>
      <c r="V68" s="46" t="s">
        <v>25</v>
      </c>
      <c r="W68" s="39">
        <v>0</v>
      </c>
      <c r="X68" s="46" t="s">
        <v>25</v>
      </c>
      <c r="Y68" s="39">
        <v>0</v>
      </c>
      <c r="Z68" s="46" t="s">
        <v>25</v>
      </c>
      <c r="AA68" s="39">
        <v>0</v>
      </c>
      <c r="AB68" s="46" t="s">
        <v>25</v>
      </c>
      <c r="AC68" s="39">
        <v>0</v>
      </c>
      <c r="AD68" s="46" t="s">
        <v>25</v>
      </c>
      <c r="AE68" s="39">
        <v>0</v>
      </c>
      <c r="AF68" s="46" t="s">
        <v>25</v>
      </c>
      <c r="AG68" s="39">
        <v>0</v>
      </c>
      <c r="AH68" s="46" t="s">
        <v>25</v>
      </c>
      <c r="AI68" s="39">
        <v>0</v>
      </c>
      <c r="AJ68" s="46" t="s">
        <v>25</v>
      </c>
      <c r="AK68" s="39">
        <v>0</v>
      </c>
      <c r="AL68" s="40"/>
      <c r="AM68" s="41">
        <f t="shared" si="0"/>
        <v>0</v>
      </c>
      <c r="AN68" s="42">
        <f t="shared" si="7"/>
        <v>0</v>
      </c>
      <c r="AO68" s="39">
        <v>1950</v>
      </c>
      <c r="AP68" s="41"/>
      <c r="AQ68" s="37">
        <v>11.368473652643303</v>
      </c>
      <c r="AR68" s="50"/>
      <c r="AS68" s="56">
        <v>0.3</v>
      </c>
      <c r="AT68" s="56"/>
    </row>
    <row r="69" spans="1:46" s="80" customFormat="1" x14ac:dyDescent="0.25">
      <c r="A69" s="14"/>
      <c r="B69" s="14"/>
      <c r="C69" s="14"/>
      <c r="D69" s="14"/>
      <c r="E69" s="17"/>
      <c r="F69" s="17"/>
      <c r="G69" s="17"/>
      <c r="H69" s="17"/>
      <c r="I69" s="17"/>
      <c r="J69" s="17"/>
      <c r="L69" s="39">
        <v>1951</v>
      </c>
      <c r="M69" s="39">
        <v>0</v>
      </c>
      <c r="N69" s="46" t="s">
        <v>25</v>
      </c>
      <c r="O69" s="39">
        <v>0</v>
      </c>
      <c r="P69" s="46" t="s">
        <v>25</v>
      </c>
      <c r="Q69" s="39">
        <v>0</v>
      </c>
      <c r="R69" s="46" t="s">
        <v>25</v>
      </c>
      <c r="S69" s="39">
        <v>0</v>
      </c>
      <c r="T69" s="46" t="s">
        <v>25</v>
      </c>
      <c r="U69" s="39">
        <v>0</v>
      </c>
      <c r="V69" s="46" t="s">
        <v>25</v>
      </c>
      <c r="W69" s="39">
        <v>0</v>
      </c>
      <c r="X69" s="46" t="s">
        <v>25</v>
      </c>
      <c r="Y69" s="39">
        <v>0</v>
      </c>
      <c r="Z69" s="46" t="s">
        <v>25</v>
      </c>
      <c r="AA69" s="39">
        <v>0</v>
      </c>
      <c r="AB69" s="46" t="s">
        <v>25</v>
      </c>
      <c r="AC69" s="39">
        <v>0</v>
      </c>
      <c r="AD69" s="46" t="s">
        <v>25</v>
      </c>
      <c r="AE69" s="39">
        <v>0</v>
      </c>
      <c r="AF69" s="46" t="s">
        <v>25</v>
      </c>
      <c r="AG69" s="39">
        <v>0</v>
      </c>
      <c r="AH69" s="46" t="s">
        <v>25</v>
      </c>
      <c r="AI69" s="39">
        <v>0</v>
      </c>
      <c r="AJ69" s="46" t="s">
        <v>25</v>
      </c>
      <c r="AK69" s="39">
        <v>0</v>
      </c>
      <c r="AL69" s="40"/>
      <c r="AM69" s="41">
        <f t="shared" si="0"/>
        <v>0</v>
      </c>
      <c r="AN69" s="42">
        <f t="shared" si="7"/>
        <v>0</v>
      </c>
      <c r="AO69" s="39">
        <v>1951</v>
      </c>
      <c r="AP69" s="41"/>
      <c r="AQ69" s="37">
        <v>11.368473652643303</v>
      </c>
      <c r="AR69" s="50"/>
      <c r="AS69" s="56">
        <v>0.6</v>
      </c>
      <c r="AT69" s="56"/>
    </row>
    <row r="70" spans="1:46" s="80" customFormat="1" x14ac:dyDescent="0.25">
      <c r="A70" s="96" t="s">
        <v>70</v>
      </c>
      <c r="B70" s="96"/>
      <c r="C70" s="96"/>
      <c r="D70" s="96"/>
      <c r="E70" s="96"/>
      <c r="F70" s="96"/>
      <c r="G70" s="96"/>
      <c r="H70" s="96"/>
      <c r="I70" s="73"/>
      <c r="J70" s="73"/>
      <c r="L70" s="39">
        <v>1952</v>
      </c>
      <c r="M70" s="39">
        <v>0</v>
      </c>
      <c r="N70" s="46" t="s">
        <v>25</v>
      </c>
      <c r="O70" s="39">
        <v>0</v>
      </c>
      <c r="P70" s="46" t="s">
        <v>25</v>
      </c>
      <c r="Q70" s="39">
        <v>0</v>
      </c>
      <c r="R70" s="46" t="s">
        <v>25</v>
      </c>
      <c r="S70" s="39">
        <v>0</v>
      </c>
      <c r="T70" s="46" t="s">
        <v>25</v>
      </c>
      <c r="U70" s="39">
        <v>0</v>
      </c>
      <c r="V70" s="46" t="s">
        <v>25</v>
      </c>
      <c r="W70" s="39">
        <v>0</v>
      </c>
      <c r="X70" s="46" t="s">
        <v>25</v>
      </c>
      <c r="Y70" s="39">
        <v>0</v>
      </c>
      <c r="Z70" s="46" t="s">
        <v>25</v>
      </c>
      <c r="AA70" s="39">
        <v>0</v>
      </c>
      <c r="AB70" s="46" t="s">
        <v>25</v>
      </c>
      <c r="AC70" s="39">
        <v>0</v>
      </c>
      <c r="AD70" s="46" t="s">
        <v>25</v>
      </c>
      <c r="AE70" s="39">
        <v>0</v>
      </c>
      <c r="AF70" s="46"/>
      <c r="AG70" s="39">
        <v>0.5</v>
      </c>
      <c r="AH70" s="46"/>
      <c r="AI70" s="39">
        <v>1.45</v>
      </c>
      <c r="AJ70" s="46"/>
      <c r="AK70" s="39">
        <v>1.95</v>
      </c>
      <c r="AL70" s="40"/>
      <c r="AM70" s="41">
        <f t="shared" si="0"/>
        <v>1.95</v>
      </c>
      <c r="AN70" s="42">
        <f>12-10</f>
        <v>2</v>
      </c>
      <c r="AO70" s="39">
        <v>1952</v>
      </c>
      <c r="AP70" s="41"/>
      <c r="AQ70" s="37">
        <v>11.368473652643303</v>
      </c>
      <c r="AR70" s="50"/>
      <c r="AS70" s="56">
        <v>0.8</v>
      </c>
      <c r="AT70" s="56"/>
    </row>
    <row r="71" spans="1:46" s="80" customFormat="1" x14ac:dyDescent="0.25">
      <c r="A71" s="18"/>
      <c r="B71" s="31">
        <v>1975</v>
      </c>
      <c r="C71" s="31">
        <v>1976</v>
      </c>
      <c r="D71" s="31">
        <v>1977</v>
      </c>
      <c r="E71" s="72">
        <v>1978</v>
      </c>
      <c r="F71" s="72">
        <v>1979</v>
      </c>
      <c r="G71" s="72">
        <v>1980</v>
      </c>
      <c r="H71" s="72">
        <v>1981</v>
      </c>
      <c r="I71" s="74"/>
      <c r="J71" s="74"/>
      <c r="L71" s="27">
        <v>1953</v>
      </c>
      <c r="M71" s="27">
        <v>0.49</v>
      </c>
      <c r="N71" s="43"/>
      <c r="O71" s="27">
        <v>0.45</v>
      </c>
      <c r="P71" s="43"/>
      <c r="Q71" s="27">
        <v>0.91</v>
      </c>
      <c r="R71" s="43"/>
      <c r="S71" s="27">
        <v>0.82</v>
      </c>
      <c r="T71" s="43"/>
      <c r="U71" s="27">
        <v>0.28999999999999998</v>
      </c>
      <c r="V71" s="43"/>
      <c r="W71" s="27">
        <v>0.55000000000000004</v>
      </c>
      <c r="X71" s="43"/>
      <c r="Y71" s="27">
        <v>0.74</v>
      </c>
      <c r="Z71" s="43"/>
      <c r="AA71" s="27">
        <v>0.13</v>
      </c>
      <c r="AB71" s="43"/>
      <c r="AC71" s="27">
        <v>0.01</v>
      </c>
      <c r="AD71" s="43"/>
      <c r="AE71" s="27">
        <v>1.62</v>
      </c>
      <c r="AF71" s="43"/>
      <c r="AG71" s="27">
        <v>0.56000000000000005</v>
      </c>
      <c r="AH71" s="43"/>
      <c r="AI71" s="27">
        <v>0.79</v>
      </c>
      <c r="AJ71" s="43"/>
      <c r="AK71" s="27">
        <v>7.36</v>
      </c>
      <c r="AL71" s="16"/>
      <c r="AM71" s="37">
        <f t="shared" ref="AM71:AM158" si="8">SUM(M71,O71,Q71,S71,U71,W71,Y71,AA71,AC71,AE71,AG71,AI71)</f>
        <v>7.36</v>
      </c>
      <c r="AN71" s="36">
        <f t="shared" ref="AN71:AN158" si="9">12-0</f>
        <v>12</v>
      </c>
      <c r="AO71" s="27">
        <v>1953</v>
      </c>
      <c r="AP71" s="37">
        <f t="shared" ref="AP71:AP77" si="10">(AM71*12)/AN71</f>
        <v>7.36</v>
      </c>
      <c r="AQ71" s="37">
        <v>11.368473652643303</v>
      </c>
      <c r="AR71" s="50"/>
      <c r="AS71" s="56">
        <v>0.8</v>
      </c>
      <c r="AT71" s="56"/>
    </row>
    <row r="72" spans="1:46" s="80" customFormat="1" ht="30" x14ac:dyDescent="0.25">
      <c r="A72" s="18" t="s">
        <v>71</v>
      </c>
      <c r="B72" s="18">
        <v>17796</v>
      </c>
      <c r="C72" s="18">
        <v>18717</v>
      </c>
      <c r="D72" s="18">
        <v>19988</v>
      </c>
      <c r="E72" s="76">
        <v>21855</v>
      </c>
      <c r="F72" s="76">
        <v>22583</v>
      </c>
      <c r="G72" s="76">
        <v>23055</v>
      </c>
      <c r="H72" s="76">
        <v>25279</v>
      </c>
      <c r="I72" s="73"/>
      <c r="J72" s="73"/>
      <c r="L72" s="27">
        <v>1954</v>
      </c>
      <c r="M72" s="27">
        <v>1.1399999999999999</v>
      </c>
      <c r="N72" s="43"/>
      <c r="O72" s="27">
        <v>0.81</v>
      </c>
      <c r="P72" s="43"/>
      <c r="Q72" s="27">
        <v>2.06</v>
      </c>
      <c r="R72" s="43"/>
      <c r="S72" s="27">
        <v>1.19</v>
      </c>
      <c r="T72" s="43"/>
      <c r="U72" s="27">
        <v>0.08</v>
      </c>
      <c r="V72" s="43"/>
      <c r="W72" s="27">
        <v>1.51</v>
      </c>
      <c r="X72" s="43"/>
      <c r="Y72" s="27">
        <v>1.39</v>
      </c>
      <c r="Z72" s="43"/>
      <c r="AA72" s="27">
        <v>0</v>
      </c>
      <c r="AB72" s="43"/>
      <c r="AC72" s="27">
        <v>0.72</v>
      </c>
      <c r="AD72" s="43"/>
      <c r="AE72" s="27">
        <v>0</v>
      </c>
      <c r="AF72" s="43"/>
      <c r="AG72" s="27">
        <v>0</v>
      </c>
      <c r="AH72" s="43"/>
      <c r="AI72" s="27">
        <v>0.19</v>
      </c>
      <c r="AJ72" s="43"/>
      <c r="AK72" s="27">
        <v>9.09</v>
      </c>
      <c r="AL72" s="16"/>
      <c r="AM72" s="37">
        <f t="shared" si="8"/>
        <v>9.09</v>
      </c>
      <c r="AN72" s="36">
        <f t="shared" si="9"/>
        <v>12</v>
      </c>
      <c r="AO72" s="27">
        <v>1954</v>
      </c>
      <c r="AP72" s="37">
        <f t="shared" si="10"/>
        <v>9.09</v>
      </c>
      <c r="AQ72" s="37">
        <v>11.368473652643303</v>
      </c>
      <c r="AR72" s="50"/>
      <c r="AS72" s="56">
        <v>0.8</v>
      </c>
      <c r="AT72" s="56"/>
    </row>
    <row r="73" spans="1:46" s="80" customFormat="1" ht="45" x14ac:dyDescent="0.25">
      <c r="A73" s="18" t="s">
        <v>72</v>
      </c>
      <c r="B73" s="18">
        <v>53388</v>
      </c>
      <c r="C73" s="18">
        <v>56151</v>
      </c>
      <c r="D73" s="18">
        <v>52956</v>
      </c>
      <c r="E73" s="76">
        <v>59760</v>
      </c>
      <c r="F73" s="76">
        <v>61839</v>
      </c>
      <c r="G73" s="76">
        <v>64035</v>
      </c>
      <c r="H73" s="76">
        <v>71745</v>
      </c>
      <c r="I73" s="73"/>
      <c r="J73" s="73"/>
      <c r="L73" s="27">
        <v>1955</v>
      </c>
      <c r="M73" s="27">
        <v>0.92</v>
      </c>
      <c r="N73" s="43"/>
      <c r="O73" s="27">
        <v>1.1499999999999999</v>
      </c>
      <c r="P73" s="43"/>
      <c r="Q73" s="27">
        <v>0.18</v>
      </c>
      <c r="R73" s="43"/>
      <c r="S73" s="27">
        <v>0.67</v>
      </c>
      <c r="T73" s="43"/>
      <c r="U73" s="27">
        <v>1.5</v>
      </c>
      <c r="V73" s="43" t="s">
        <v>35</v>
      </c>
      <c r="W73" s="27">
        <v>0.33</v>
      </c>
      <c r="X73" s="43"/>
      <c r="Y73" s="27">
        <v>0.46</v>
      </c>
      <c r="Z73" s="43"/>
      <c r="AA73" s="27">
        <v>1.96</v>
      </c>
      <c r="AB73" s="43"/>
      <c r="AC73" s="27">
        <v>0.14000000000000001</v>
      </c>
      <c r="AD73" s="43"/>
      <c r="AE73" s="27">
        <v>0</v>
      </c>
      <c r="AF73" s="43"/>
      <c r="AG73" s="27">
        <v>0.77</v>
      </c>
      <c r="AH73" s="43"/>
      <c r="AI73" s="27">
        <v>1.94</v>
      </c>
      <c r="AJ73" s="43"/>
      <c r="AK73" s="27">
        <v>10.02</v>
      </c>
      <c r="AL73" s="16"/>
      <c r="AM73" s="37">
        <f t="shared" si="8"/>
        <v>10.02</v>
      </c>
      <c r="AN73" s="36">
        <f t="shared" si="9"/>
        <v>12</v>
      </c>
      <c r="AO73" s="27">
        <v>1955</v>
      </c>
      <c r="AP73" s="37">
        <f t="shared" si="10"/>
        <v>10.02</v>
      </c>
      <c r="AQ73" s="37">
        <v>11.368473652643303</v>
      </c>
      <c r="AR73" s="50"/>
      <c r="AS73" s="56">
        <v>1</v>
      </c>
      <c r="AT73" s="56"/>
    </row>
    <row r="74" spans="1:46" s="80" customFormat="1" x14ac:dyDescent="0.25">
      <c r="A74" s="18"/>
      <c r="B74" s="18"/>
      <c r="C74" s="18"/>
      <c r="D74" s="18"/>
      <c r="E74" s="76"/>
      <c r="F74" s="76"/>
      <c r="G74" s="76"/>
      <c r="H74" s="76"/>
      <c r="I74" s="73"/>
      <c r="J74" s="73"/>
      <c r="L74" s="27">
        <v>1956</v>
      </c>
      <c r="M74" s="27">
        <v>1.01</v>
      </c>
      <c r="N74" s="43"/>
      <c r="O74" s="27">
        <v>0.73</v>
      </c>
      <c r="P74" s="43"/>
      <c r="Q74" s="27">
        <v>0.09</v>
      </c>
      <c r="R74" s="43"/>
      <c r="S74" s="27">
        <v>1.5</v>
      </c>
      <c r="T74" s="43"/>
      <c r="U74" s="27">
        <v>2.33</v>
      </c>
      <c r="V74" s="43"/>
      <c r="W74" s="27">
        <v>0.12</v>
      </c>
      <c r="X74" s="43"/>
      <c r="Y74" s="27">
        <v>0.11</v>
      </c>
      <c r="Z74" s="43"/>
      <c r="AA74" s="27">
        <v>0</v>
      </c>
      <c r="AB74" s="43"/>
      <c r="AC74" s="27">
        <v>0.06</v>
      </c>
      <c r="AD74" s="43"/>
      <c r="AE74" s="27">
        <v>0.33</v>
      </c>
      <c r="AF74" s="43"/>
      <c r="AG74" s="27">
        <v>0</v>
      </c>
      <c r="AH74" s="43"/>
      <c r="AI74" s="27">
        <v>0.05</v>
      </c>
      <c r="AJ74" s="43"/>
      <c r="AK74" s="27">
        <v>6.33</v>
      </c>
      <c r="AL74" s="16"/>
      <c r="AM74" s="37">
        <f t="shared" si="8"/>
        <v>6.33</v>
      </c>
      <c r="AN74" s="36">
        <f t="shared" si="9"/>
        <v>12</v>
      </c>
      <c r="AO74" s="27">
        <v>1956</v>
      </c>
      <c r="AP74" s="37">
        <f t="shared" si="10"/>
        <v>6.330000000000001</v>
      </c>
      <c r="AQ74" s="37">
        <v>11.368473652643303</v>
      </c>
      <c r="AR74" s="50"/>
      <c r="AS74" s="56">
        <v>1</v>
      </c>
      <c r="AT74" s="56"/>
    </row>
    <row r="75" spans="1:46" s="80" customFormat="1" x14ac:dyDescent="0.25">
      <c r="A75" s="18"/>
      <c r="B75" s="31">
        <v>1982</v>
      </c>
      <c r="C75" s="31">
        <v>1983</v>
      </c>
      <c r="D75" s="31">
        <v>1984</v>
      </c>
      <c r="E75" s="72">
        <v>1985</v>
      </c>
      <c r="F75" s="72">
        <v>1986</v>
      </c>
      <c r="G75" s="72">
        <v>1987</v>
      </c>
      <c r="H75" s="72">
        <v>1988</v>
      </c>
      <c r="I75" s="74"/>
      <c r="J75" s="74"/>
      <c r="L75" s="27">
        <v>1957</v>
      </c>
      <c r="M75" s="27">
        <v>0.77</v>
      </c>
      <c r="N75" s="43"/>
      <c r="O75" s="27">
        <v>0.44</v>
      </c>
      <c r="P75" s="43"/>
      <c r="Q75" s="27">
        <v>1.61</v>
      </c>
      <c r="R75" s="43"/>
      <c r="S75" s="27">
        <v>0.38</v>
      </c>
      <c r="T75" s="43"/>
      <c r="U75" s="27">
        <v>4.99</v>
      </c>
      <c r="V75" s="43"/>
      <c r="W75" s="27">
        <v>1.1599999999999999</v>
      </c>
      <c r="X75" s="43"/>
      <c r="Y75" s="27">
        <v>0.11</v>
      </c>
      <c r="Z75" s="43"/>
      <c r="AA75" s="27">
        <v>0.59</v>
      </c>
      <c r="AB75" s="43"/>
      <c r="AC75" s="27">
        <v>0.61</v>
      </c>
      <c r="AD75" s="43"/>
      <c r="AE75" s="27">
        <v>1.71</v>
      </c>
      <c r="AF75" s="43"/>
      <c r="AG75" s="27">
        <v>2.04</v>
      </c>
      <c r="AH75" s="43"/>
      <c r="AI75" s="27">
        <v>0.13</v>
      </c>
      <c r="AJ75" s="43"/>
      <c r="AK75" s="27">
        <v>14.54</v>
      </c>
      <c r="AL75" s="16"/>
      <c r="AM75" s="37">
        <f t="shared" si="8"/>
        <v>14.540000000000001</v>
      </c>
      <c r="AN75" s="36">
        <f t="shared" si="9"/>
        <v>12</v>
      </c>
      <c r="AO75" s="27">
        <v>1957</v>
      </c>
      <c r="AP75" s="37">
        <f t="shared" si="10"/>
        <v>14.540000000000001</v>
      </c>
      <c r="AQ75" s="37">
        <v>11.368473652643303</v>
      </c>
      <c r="AR75" s="50"/>
      <c r="AS75" s="56">
        <v>1.18</v>
      </c>
      <c r="AT75" s="56"/>
    </row>
    <row r="76" spans="1:46" s="80" customFormat="1" ht="30" x14ac:dyDescent="0.25">
      <c r="A76" s="18" t="s">
        <v>71</v>
      </c>
      <c r="B76" s="18">
        <v>25305</v>
      </c>
      <c r="C76" s="18">
        <v>24812</v>
      </c>
      <c r="D76" s="18">
        <v>26844</v>
      </c>
      <c r="E76" s="76">
        <v>26844</v>
      </c>
      <c r="F76" s="76">
        <v>20656</v>
      </c>
      <c r="G76" s="76">
        <v>22966</v>
      </c>
      <c r="H76" s="76">
        <v>21569</v>
      </c>
      <c r="I76" s="73"/>
      <c r="J76" s="73"/>
      <c r="L76" s="27">
        <v>1958</v>
      </c>
      <c r="M76" s="27">
        <v>0.08</v>
      </c>
      <c r="N76" s="43"/>
      <c r="O76" s="27">
        <v>0.87</v>
      </c>
      <c r="P76" s="43"/>
      <c r="Q76" s="27">
        <v>2</v>
      </c>
      <c r="R76" s="43"/>
      <c r="S76" s="27">
        <v>1.51</v>
      </c>
      <c r="T76" s="43"/>
      <c r="U76" s="27">
        <v>0.41</v>
      </c>
      <c r="V76" s="43"/>
      <c r="W76" s="27">
        <v>0.37</v>
      </c>
      <c r="X76" s="43"/>
      <c r="Y76" s="27">
        <v>0.14000000000000001</v>
      </c>
      <c r="Z76" s="43"/>
      <c r="AA76" s="27">
        <v>0.63</v>
      </c>
      <c r="AB76" s="43"/>
      <c r="AC76" s="27">
        <v>0.62</v>
      </c>
      <c r="AD76" s="43"/>
      <c r="AE76" s="27">
        <v>0</v>
      </c>
      <c r="AF76" s="43"/>
      <c r="AG76" s="27">
        <v>0.17</v>
      </c>
      <c r="AH76" s="43"/>
      <c r="AI76" s="27">
        <v>0.03</v>
      </c>
      <c r="AJ76" s="43"/>
      <c r="AK76" s="27">
        <v>6.83</v>
      </c>
      <c r="AL76" s="16"/>
      <c r="AM76" s="37">
        <f t="shared" si="8"/>
        <v>6.83</v>
      </c>
      <c r="AN76" s="36">
        <f t="shared" si="9"/>
        <v>12</v>
      </c>
      <c r="AO76" s="27">
        <v>1958</v>
      </c>
      <c r="AP76" s="37">
        <f t="shared" si="10"/>
        <v>6.830000000000001</v>
      </c>
      <c r="AQ76" s="37">
        <v>11.368473652643303</v>
      </c>
      <c r="AR76" s="50"/>
      <c r="AS76" s="56">
        <v>1.8540000000000001</v>
      </c>
      <c r="AT76" s="56"/>
    </row>
    <row r="77" spans="1:46" s="80" customFormat="1" ht="45" x14ac:dyDescent="0.25">
      <c r="A77" s="18" t="s">
        <v>72</v>
      </c>
      <c r="B77" s="18">
        <v>73336</v>
      </c>
      <c r="C77" s="18">
        <v>71857</v>
      </c>
      <c r="D77" s="18">
        <v>78730</v>
      </c>
      <c r="E77" s="24">
        <f>E76*2.9</f>
        <v>77847.599999999991</v>
      </c>
      <c r="F77" s="76">
        <v>58883</v>
      </c>
      <c r="G77" s="76">
        <v>66028</v>
      </c>
      <c r="H77" s="76">
        <v>63356</v>
      </c>
      <c r="I77" s="73"/>
      <c r="J77" s="73"/>
      <c r="L77" s="27">
        <v>1959</v>
      </c>
      <c r="M77" s="27">
        <v>0.13</v>
      </c>
      <c r="N77" s="43"/>
      <c r="O77" s="27">
        <v>3.46</v>
      </c>
      <c r="P77" s="43"/>
      <c r="Q77" s="27">
        <v>0.33</v>
      </c>
      <c r="R77" s="43"/>
      <c r="S77" s="27">
        <v>0.25</v>
      </c>
      <c r="T77" s="43"/>
      <c r="U77" s="27">
        <v>0.94</v>
      </c>
      <c r="V77" s="43"/>
      <c r="W77" s="27">
        <v>0.22</v>
      </c>
      <c r="X77" s="43"/>
      <c r="Y77" s="27">
        <v>0.23</v>
      </c>
      <c r="Z77" s="43"/>
      <c r="AA77" s="27">
        <v>0.28000000000000003</v>
      </c>
      <c r="AB77" s="43"/>
      <c r="AC77" s="27">
        <v>0.63</v>
      </c>
      <c r="AD77" s="43"/>
      <c r="AE77" s="27">
        <v>0</v>
      </c>
      <c r="AF77" s="43"/>
      <c r="AG77" s="27">
        <v>0</v>
      </c>
      <c r="AH77" s="43"/>
      <c r="AI77" s="27">
        <v>1.2</v>
      </c>
      <c r="AJ77" s="43"/>
      <c r="AK77" s="27">
        <v>7.67</v>
      </c>
      <c r="AL77" s="16"/>
      <c r="AM77" s="37">
        <f t="shared" si="8"/>
        <v>7.67</v>
      </c>
      <c r="AN77" s="36">
        <f t="shared" si="9"/>
        <v>12</v>
      </c>
      <c r="AO77" s="27">
        <v>1959</v>
      </c>
      <c r="AP77" s="37">
        <f t="shared" si="10"/>
        <v>7.669999999999999</v>
      </c>
      <c r="AQ77" s="37">
        <v>11.368473652643303</v>
      </c>
      <c r="AR77" s="50"/>
      <c r="AS77" s="56">
        <v>1.8</v>
      </c>
      <c r="AT77" s="56"/>
    </row>
    <row r="78" spans="1:46" s="80" customFormat="1" x14ac:dyDescent="0.25">
      <c r="A78" s="18"/>
      <c r="B78" s="18"/>
      <c r="C78" s="18"/>
      <c r="D78" s="18">
        <f>D77/D76</f>
        <v>2.9328714051557143</v>
      </c>
      <c r="E78" s="76" t="s">
        <v>77</v>
      </c>
      <c r="F78" s="18">
        <f>F77/F76</f>
        <v>2.8506487219209915</v>
      </c>
      <c r="G78" s="76"/>
      <c r="H78" s="76"/>
      <c r="I78" s="73"/>
      <c r="J78" s="73"/>
      <c r="L78" s="39">
        <v>1960</v>
      </c>
      <c r="M78" s="39">
        <v>0.7</v>
      </c>
      <c r="N78" s="46"/>
      <c r="O78" s="39">
        <v>0.85</v>
      </c>
      <c r="P78" s="46"/>
      <c r="Q78" s="39">
        <v>0.88</v>
      </c>
      <c r="R78" s="46"/>
      <c r="S78" s="39">
        <v>1.1200000000000001</v>
      </c>
      <c r="T78" s="46"/>
      <c r="U78" s="39">
        <v>0.59</v>
      </c>
      <c r="V78" s="46"/>
      <c r="W78" s="39">
        <v>0</v>
      </c>
      <c r="X78" s="46" t="s">
        <v>25</v>
      </c>
      <c r="Y78" s="39">
        <v>0</v>
      </c>
      <c r="Z78" s="46" t="s">
        <v>25</v>
      </c>
      <c r="AA78" s="39">
        <v>0</v>
      </c>
      <c r="AB78" s="46" t="s">
        <v>25</v>
      </c>
      <c r="AC78" s="39">
        <v>0</v>
      </c>
      <c r="AD78" s="46" t="s">
        <v>25</v>
      </c>
      <c r="AE78" s="39">
        <v>0</v>
      </c>
      <c r="AF78" s="46" t="s">
        <v>25</v>
      </c>
      <c r="AG78" s="39">
        <v>0</v>
      </c>
      <c r="AH78" s="46" t="s">
        <v>25</v>
      </c>
      <c r="AI78" s="39">
        <v>0</v>
      </c>
      <c r="AJ78" s="46" t="s">
        <v>25</v>
      </c>
      <c r="AK78" s="39">
        <v>4.1399999999999997</v>
      </c>
      <c r="AL78" s="40"/>
      <c r="AM78" s="41">
        <f t="shared" si="8"/>
        <v>4.1399999999999997</v>
      </c>
      <c r="AN78" s="42">
        <f>12-7</f>
        <v>5</v>
      </c>
      <c r="AO78" s="39">
        <v>1960</v>
      </c>
      <c r="AP78" s="41"/>
      <c r="AQ78" s="37">
        <v>11.368473652643303</v>
      </c>
      <c r="AR78" s="50"/>
      <c r="AS78" s="56">
        <v>2.4</v>
      </c>
      <c r="AT78" s="56"/>
    </row>
    <row r="79" spans="1:46" s="80" customFormat="1" x14ac:dyDescent="0.25">
      <c r="A79" s="18"/>
      <c r="B79" s="31">
        <v>1989</v>
      </c>
      <c r="C79" s="31">
        <v>1990</v>
      </c>
      <c r="D79" s="31">
        <v>1991</v>
      </c>
      <c r="E79" s="72">
        <v>1992</v>
      </c>
      <c r="F79" s="72">
        <v>1993</v>
      </c>
      <c r="G79" s="72">
        <v>1994</v>
      </c>
      <c r="H79" s="72">
        <v>1995</v>
      </c>
      <c r="I79" s="74"/>
      <c r="J79" s="74"/>
      <c r="L79" s="39">
        <v>1961</v>
      </c>
      <c r="M79" s="39">
        <v>0</v>
      </c>
      <c r="N79" s="46" t="s">
        <v>25</v>
      </c>
      <c r="O79" s="39">
        <v>0</v>
      </c>
      <c r="P79" s="46" t="s">
        <v>25</v>
      </c>
      <c r="Q79" s="39">
        <v>0</v>
      </c>
      <c r="R79" s="46" t="s">
        <v>25</v>
      </c>
      <c r="S79" s="39">
        <v>0</v>
      </c>
      <c r="T79" s="46" t="s">
        <v>25</v>
      </c>
      <c r="U79" s="39">
        <v>0</v>
      </c>
      <c r="V79" s="46" t="s">
        <v>25</v>
      </c>
      <c r="W79" s="39">
        <v>0</v>
      </c>
      <c r="X79" s="46" t="s">
        <v>25</v>
      </c>
      <c r="Y79" s="39">
        <v>0</v>
      </c>
      <c r="Z79" s="46" t="s">
        <v>25</v>
      </c>
      <c r="AA79" s="39">
        <v>0</v>
      </c>
      <c r="AB79" s="46" t="s">
        <v>25</v>
      </c>
      <c r="AC79" s="39">
        <v>0</v>
      </c>
      <c r="AD79" s="46" t="s">
        <v>25</v>
      </c>
      <c r="AE79" s="39">
        <v>0</v>
      </c>
      <c r="AF79" s="46" t="s">
        <v>25</v>
      </c>
      <c r="AG79" s="39">
        <v>0</v>
      </c>
      <c r="AH79" s="46" t="s">
        <v>25</v>
      </c>
      <c r="AI79" s="39">
        <v>0</v>
      </c>
      <c r="AJ79" s="46" t="s">
        <v>25</v>
      </c>
      <c r="AK79" s="39">
        <v>0</v>
      </c>
      <c r="AL79" s="40"/>
      <c r="AM79" s="41">
        <f t="shared" si="8"/>
        <v>0</v>
      </c>
      <c r="AN79" s="42">
        <f>12-12</f>
        <v>0</v>
      </c>
      <c r="AO79" s="39">
        <v>1961</v>
      </c>
      <c r="AP79" s="41"/>
      <c r="AQ79" s="37">
        <v>11.368473652643303</v>
      </c>
      <c r="AR79" s="50"/>
      <c r="AS79" s="56">
        <v>6.1</v>
      </c>
      <c r="AT79" s="56">
        <v>3.2</v>
      </c>
    </row>
    <row r="80" spans="1:46" s="80" customFormat="1" ht="30" x14ac:dyDescent="0.25">
      <c r="A80" s="18" t="s">
        <v>71</v>
      </c>
      <c r="B80" s="18">
        <v>23485</v>
      </c>
      <c r="C80" s="18">
        <v>22235</v>
      </c>
      <c r="D80" s="18" t="s">
        <v>73</v>
      </c>
      <c r="E80" s="76">
        <v>20640</v>
      </c>
      <c r="F80" s="76">
        <v>21421</v>
      </c>
      <c r="G80" s="76">
        <v>21556</v>
      </c>
      <c r="H80" s="76">
        <v>19750</v>
      </c>
      <c r="I80" s="73"/>
      <c r="J80" s="73"/>
      <c r="L80" s="39">
        <v>1962</v>
      </c>
      <c r="M80" s="39">
        <v>0</v>
      </c>
      <c r="N80" s="46" t="s">
        <v>25</v>
      </c>
      <c r="O80" s="39">
        <v>0</v>
      </c>
      <c r="P80" s="46" t="s">
        <v>25</v>
      </c>
      <c r="Q80" s="39">
        <v>0</v>
      </c>
      <c r="R80" s="46" t="s">
        <v>25</v>
      </c>
      <c r="S80" s="39">
        <v>0</v>
      </c>
      <c r="T80" s="46" t="s">
        <v>25</v>
      </c>
      <c r="U80" s="39">
        <v>0</v>
      </c>
      <c r="V80" s="46" t="s">
        <v>25</v>
      </c>
      <c r="W80" s="39">
        <v>0</v>
      </c>
      <c r="X80" s="46" t="s">
        <v>25</v>
      </c>
      <c r="Y80" s="39">
        <v>0</v>
      </c>
      <c r="Z80" s="46" t="s">
        <v>25</v>
      </c>
      <c r="AA80" s="39">
        <v>0</v>
      </c>
      <c r="AB80" s="46" t="s">
        <v>25</v>
      </c>
      <c r="AC80" s="39">
        <v>0</v>
      </c>
      <c r="AD80" s="46" t="s">
        <v>25</v>
      </c>
      <c r="AE80" s="39">
        <v>0</v>
      </c>
      <c r="AF80" s="46" t="s">
        <v>25</v>
      </c>
      <c r="AG80" s="39">
        <v>0</v>
      </c>
      <c r="AH80" s="46" t="s">
        <v>25</v>
      </c>
      <c r="AI80" s="39">
        <v>0</v>
      </c>
      <c r="AJ80" s="46" t="s">
        <v>25</v>
      </c>
      <c r="AK80" s="39">
        <v>0</v>
      </c>
      <c r="AL80" s="40"/>
      <c r="AM80" s="41">
        <f t="shared" si="8"/>
        <v>0</v>
      </c>
      <c r="AN80" s="42">
        <f>12-12</f>
        <v>0</v>
      </c>
      <c r="AO80" s="39">
        <v>1962</v>
      </c>
      <c r="AP80" s="41"/>
      <c r="AQ80" s="37">
        <v>11.368473652643303</v>
      </c>
      <c r="AR80" s="50"/>
      <c r="AS80" s="56">
        <v>11</v>
      </c>
      <c r="AT80" s="56">
        <v>5.6</v>
      </c>
    </row>
    <row r="81" spans="1:46" s="80" customFormat="1" ht="45" x14ac:dyDescent="0.25">
      <c r="A81" s="18" t="s">
        <v>72</v>
      </c>
      <c r="B81" s="18">
        <v>66734</v>
      </c>
      <c r="C81" s="18">
        <v>64210</v>
      </c>
      <c r="D81" s="18" t="s">
        <v>74</v>
      </c>
      <c r="E81" s="76">
        <v>58585</v>
      </c>
      <c r="F81" s="76">
        <v>60478</v>
      </c>
      <c r="G81" s="76">
        <v>60883</v>
      </c>
      <c r="H81" s="76">
        <v>55140</v>
      </c>
      <c r="I81" s="73"/>
      <c r="J81" s="73"/>
      <c r="L81" s="39">
        <v>1963</v>
      </c>
      <c r="M81" s="39">
        <v>0</v>
      </c>
      <c r="N81" s="46" t="s">
        <v>25</v>
      </c>
      <c r="O81" s="39">
        <v>0</v>
      </c>
      <c r="P81" s="46" t="s">
        <v>25</v>
      </c>
      <c r="Q81" s="39">
        <v>0</v>
      </c>
      <c r="R81" s="46" t="s">
        <v>25</v>
      </c>
      <c r="S81" s="39">
        <v>0</v>
      </c>
      <c r="T81" s="46" t="s">
        <v>25</v>
      </c>
      <c r="U81" s="39">
        <v>0</v>
      </c>
      <c r="V81" s="46" t="s">
        <v>25</v>
      </c>
      <c r="W81" s="39">
        <v>0</v>
      </c>
      <c r="X81" s="46" t="s">
        <v>25</v>
      </c>
      <c r="Y81" s="39">
        <v>0</v>
      </c>
      <c r="Z81" s="46" t="s">
        <v>25</v>
      </c>
      <c r="AA81" s="39">
        <v>0</v>
      </c>
      <c r="AB81" s="46" t="s">
        <v>25</v>
      </c>
      <c r="AC81" s="39">
        <v>0</v>
      </c>
      <c r="AD81" s="46" t="s">
        <v>25</v>
      </c>
      <c r="AE81" s="39">
        <v>0</v>
      </c>
      <c r="AF81" s="46" t="s">
        <v>25</v>
      </c>
      <c r="AG81" s="39">
        <v>0</v>
      </c>
      <c r="AH81" s="46" t="s">
        <v>25</v>
      </c>
      <c r="AI81" s="39">
        <v>0</v>
      </c>
      <c r="AJ81" s="46" t="s">
        <v>25</v>
      </c>
      <c r="AK81" s="39">
        <v>0</v>
      </c>
      <c r="AL81" s="40"/>
      <c r="AM81" s="41">
        <f t="shared" si="8"/>
        <v>0</v>
      </c>
      <c r="AN81" s="42">
        <f>12-12</f>
        <v>0</v>
      </c>
      <c r="AO81" s="39">
        <v>1963</v>
      </c>
      <c r="AP81" s="41"/>
      <c r="AQ81" s="37">
        <v>11.368473652643303</v>
      </c>
      <c r="AR81" s="50"/>
      <c r="AS81" s="56">
        <v>9.6999999999999993</v>
      </c>
      <c r="AT81" s="56">
        <v>4.8</v>
      </c>
    </row>
    <row r="82" spans="1:46" s="80" customFormat="1" x14ac:dyDescent="0.25">
      <c r="A82" s="18"/>
      <c r="B82" s="18"/>
      <c r="C82" s="18"/>
      <c r="D82" s="18"/>
      <c r="E82" s="76"/>
      <c r="F82" s="76"/>
      <c r="G82" s="76"/>
      <c r="H82" s="76"/>
      <c r="I82" s="73"/>
      <c r="J82" s="73"/>
      <c r="L82" s="39">
        <v>1964</v>
      </c>
      <c r="M82" s="39">
        <v>0</v>
      </c>
      <c r="N82" s="46" t="s">
        <v>25</v>
      </c>
      <c r="O82" s="39">
        <v>0</v>
      </c>
      <c r="P82" s="46" t="s">
        <v>25</v>
      </c>
      <c r="Q82" s="39">
        <v>0</v>
      </c>
      <c r="R82" s="46" t="s">
        <v>25</v>
      </c>
      <c r="S82" s="39">
        <v>0</v>
      </c>
      <c r="T82" s="46" t="s">
        <v>25</v>
      </c>
      <c r="U82" s="39">
        <v>0</v>
      </c>
      <c r="V82" s="46" t="s">
        <v>25</v>
      </c>
      <c r="W82" s="39">
        <v>0</v>
      </c>
      <c r="X82" s="46" t="s">
        <v>25</v>
      </c>
      <c r="Y82" s="39">
        <v>0</v>
      </c>
      <c r="Z82" s="46" t="s">
        <v>25</v>
      </c>
      <c r="AA82" s="39">
        <v>0</v>
      </c>
      <c r="AB82" s="46" t="s">
        <v>25</v>
      </c>
      <c r="AC82" s="39">
        <v>0</v>
      </c>
      <c r="AD82" s="46" t="s">
        <v>25</v>
      </c>
      <c r="AE82" s="39">
        <v>0</v>
      </c>
      <c r="AF82" s="46" t="s">
        <v>25</v>
      </c>
      <c r="AG82" s="39">
        <v>1.07</v>
      </c>
      <c r="AH82" s="46" t="s">
        <v>36</v>
      </c>
      <c r="AI82" s="39">
        <v>2.3199999999999998</v>
      </c>
      <c r="AJ82" s="46"/>
      <c r="AK82" s="39">
        <v>3.39</v>
      </c>
      <c r="AL82" s="40"/>
      <c r="AM82" s="41">
        <f t="shared" si="8"/>
        <v>3.3899999999999997</v>
      </c>
      <c r="AN82" s="42">
        <f>12-10</f>
        <v>2</v>
      </c>
      <c r="AO82" s="39">
        <v>1964</v>
      </c>
      <c r="AP82" s="41"/>
      <c r="AQ82" s="37">
        <v>11.368473652643303</v>
      </c>
      <c r="AR82" s="50"/>
      <c r="AS82" s="56">
        <v>12</v>
      </c>
      <c r="AT82" s="56">
        <v>5.74</v>
      </c>
    </row>
    <row r="83" spans="1:46" s="80" customFormat="1" x14ac:dyDescent="0.25">
      <c r="A83" s="18"/>
      <c r="B83" s="31">
        <v>1996</v>
      </c>
      <c r="C83" s="31">
        <v>1997</v>
      </c>
      <c r="D83" s="31">
        <v>1998</v>
      </c>
      <c r="E83" s="72">
        <v>1999</v>
      </c>
      <c r="F83" s="72">
        <v>2000</v>
      </c>
      <c r="G83" s="72">
        <v>2001</v>
      </c>
      <c r="H83" s="72">
        <v>2002</v>
      </c>
      <c r="I83" s="74"/>
      <c r="J83" s="74"/>
      <c r="L83" s="27">
        <v>1965</v>
      </c>
      <c r="M83" s="27">
        <v>0.86</v>
      </c>
      <c r="N83" s="43"/>
      <c r="O83" s="27">
        <v>0.74</v>
      </c>
      <c r="P83" s="43"/>
      <c r="Q83" s="27">
        <v>0.83</v>
      </c>
      <c r="R83" s="43"/>
      <c r="S83" s="27">
        <v>1.86</v>
      </c>
      <c r="T83" s="43"/>
      <c r="U83" s="27">
        <v>1.06</v>
      </c>
      <c r="V83" s="43"/>
      <c r="W83" s="27">
        <v>1.86</v>
      </c>
      <c r="X83" s="43"/>
      <c r="Y83" s="27">
        <v>0.87</v>
      </c>
      <c r="Z83" s="43"/>
      <c r="AA83" s="27">
        <v>2.44</v>
      </c>
      <c r="AB83" s="43"/>
      <c r="AC83" s="27">
        <v>0.91</v>
      </c>
      <c r="AD83" s="43"/>
      <c r="AE83" s="27">
        <v>0.23</v>
      </c>
      <c r="AF83" s="43"/>
      <c r="AG83" s="27">
        <v>1.67</v>
      </c>
      <c r="AH83" s="43"/>
      <c r="AI83" s="27">
        <v>1.92</v>
      </c>
      <c r="AJ83" s="43"/>
      <c r="AK83" s="27">
        <v>15.25</v>
      </c>
      <c r="AL83" s="16"/>
      <c r="AM83" s="37">
        <f t="shared" si="8"/>
        <v>15.25</v>
      </c>
      <c r="AN83" s="36">
        <f t="shared" si="9"/>
        <v>12</v>
      </c>
      <c r="AO83" s="27">
        <v>1965</v>
      </c>
      <c r="AP83" s="37">
        <f t="shared" ref="AP83:AP113" si="11">(AM83*12)/AN83</f>
        <v>15.25</v>
      </c>
      <c r="AQ83" s="37">
        <v>11.368473652643303</v>
      </c>
      <c r="AR83" s="50"/>
      <c r="AS83" s="56">
        <v>19.3</v>
      </c>
      <c r="AT83" s="56">
        <v>7.6</v>
      </c>
    </row>
    <row r="84" spans="1:46" s="80" customFormat="1" ht="30" x14ac:dyDescent="0.25">
      <c r="A84" s="18" t="s">
        <v>71</v>
      </c>
      <c r="B84" s="18">
        <v>20413</v>
      </c>
      <c r="C84" s="18">
        <v>19750</v>
      </c>
      <c r="D84" s="18">
        <v>18916</v>
      </c>
      <c r="E84" s="76">
        <v>23588</v>
      </c>
      <c r="F84" s="76">
        <v>22525</v>
      </c>
      <c r="G84" s="76" t="s">
        <v>75</v>
      </c>
      <c r="H84" s="76">
        <v>21850</v>
      </c>
      <c r="I84" s="73"/>
      <c r="J84" s="73"/>
      <c r="L84" s="27"/>
      <c r="M84" s="27"/>
      <c r="N84" s="43"/>
      <c r="O84" s="27"/>
      <c r="P84" s="43"/>
      <c r="Q84" s="27"/>
      <c r="R84" s="43"/>
      <c r="S84" s="27"/>
      <c r="T84" s="43"/>
      <c r="U84" s="27"/>
      <c r="V84" s="43"/>
      <c r="W84" s="27"/>
      <c r="X84" s="43"/>
      <c r="Y84" s="27"/>
      <c r="Z84" s="43"/>
      <c r="AA84" s="27"/>
      <c r="AB84" s="43"/>
      <c r="AC84" s="27"/>
      <c r="AD84" s="43"/>
      <c r="AE84" s="27"/>
      <c r="AF84" s="43"/>
      <c r="AG84" s="27"/>
      <c r="AH84" s="43"/>
      <c r="AI84" s="27"/>
      <c r="AJ84" s="43"/>
      <c r="AK84" s="27"/>
      <c r="AL84" s="16"/>
      <c r="AM84" s="51"/>
      <c r="AN84" s="50"/>
      <c r="AO84" s="22">
        <v>24006</v>
      </c>
      <c r="AP84" s="51"/>
      <c r="AQ84" s="51"/>
      <c r="AR84" s="21">
        <v>2.3393999999999999</v>
      </c>
      <c r="AS84" s="56"/>
      <c r="AT84" s="56"/>
    </row>
    <row r="85" spans="1:46" s="80" customFormat="1" ht="45" x14ac:dyDescent="0.25">
      <c r="A85" s="18" t="s">
        <v>72</v>
      </c>
      <c r="B85" s="18">
        <v>57779</v>
      </c>
      <c r="C85" s="18">
        <v>55140</v>
      </c>
      <c r="D85" s="18">
        <v>60985</v>
      </c>
      <c r="E85" s="76">
        <v>68883</v>
      </c>
      <c r="F85" s="76">
        <v>70601</v>
      </c>
      <c r="G85" s="76" t="s">
        <v>76</v>
      </c>
      <c r="H85" s="76">
        <v>60900</v>
      </c>
      <c r="I85" s="73"/>
      <c r="J85" s="73"/>
      <c r="L85" s="27">
        <v>1966</v>
      </c>
      <c r="M85" s="27">
        <v>0.32</v>
      </c>
      <c r="N85" s="43"/>
      <c r="O85" s="27">
        <v>0.8</v>
      </c>
      <c r="P85" s="43"/>
      <c r="Q85" s="27">
        <v>0.22</v>
      </c>
      <c r="R85" s="43"/>
      <c r="S85" s="27">
        <v>0.41</v>
      </c>
      <c r="T85" s="43"/>
      <c r="U85" s="27">
        <v>0.83</v>
      </c>
      <c r="V85" s="43"/>
      <c r="W85" s="27">
        <v>0.74</v>
      </c>
      <c r="X85" s="43"/>
      <c r="Y85" s="27">
        <v>0.82</v>
      </c>
      <c r="Z85" s="43"/>
      <c r="AA85" s="27">
        <v>0.56999999999999995</v>
      </c>
      <c r="AB85" s="43"/>
      <c r="AC85" s="27">
        <v>0.44</v>
      </c>
      <c r="AD85" s="43"/>
      <c r="AE85" s="27">
        <v>0.35</v>
      </c>
      <c r="AF85" s="43"/>
      <c r="AG85" s="27">
        <v>0.34</v>
      </c>
      <c r="AH85" s="43"/>
      <c r="AI85" s="27">
        <v>2.0699999999999998</v>
      </c>
      <c r="AJ85" s="43"/>
      <c r="AK85" s="27">
        <v>7.91</v>
      </c>
      <c r="AL85" s="16"/>
      <c r="AM85" s="37">
        <f t="shared" si="8"/>
        <v>7.91</v>
      </c>
      <c r="AN85" s="36">
        <f t="shared" si="9"/>
        <v>12</v>
      </c>
      <c r="AO85" s="27">
        <v>1966</v>
      </c>
      <c r="AP85" s="37">
        <f t="shared" si="11"/>
        <v>7.91</v>
      </c>
      <c r="AQ85" s="37">
        <v>11.368473652643303</v>
      </c>
      <c r="AR85" s="50"/>
      <c r="AS85" s="56">
        <v>22.4</v>
      </c>
      <c r="AT85" s="56">
        <v>13</v>
      </c>
    </row>
    <row r="86" spans="1:46" s="80" customFormat="1" x14ac:dyDescent="0.25">
      <c r="A86" s="18"/>
      <c r="B86" s="18"/>
      <c r="C86" s="18"/>
      <c r="D86" s="18"/>
      <c r="E86" s="76"/>
      <c r="F86" s="76"/>
      <c r="G86" s="76"/>
      <c r="H86" s="76"/>
      <c r="I86" s="73"/>
      <c r="J86" s="73"/>
      <c r="L86" s="27"/>
      <c r="M86" s="27"/>
      <c r="N86" s="43"/>
      <c r="O86" s="27"/>
      <c r="P86" s="43"/>
      <c r="Q86" s="27"/>
      <c r="R86" s="43"/>
      <c r="S86" s="27"/>
      <c r="T86" s="43"/>
      <c r="U86" s="27"/>
      <c r="V86" s="43"/>
      <c r="W86" s="27"/>
      <c r="X86" s="43"/>
      <c r="Y86" s="27"/>
      <c r="Z86" s="43"/>
      <c r="AA86" s="27"/>
      <c r="AB86" s="43"/>
      <c r="AC86" s="27"/>
      <c r="AD86" s="43"/>
      <c r="AE86" s="27"/>
      <c r="AF86" s="43"/>
      <c r="AG86" s="27"/>
      <c r="AH86" s="43"/>
      <c r="AI86" s="27"/>
      <c r="AJ86" s="43"/>
      <c r="AK86" s="27"/>
      <c r="AL86" s="16"/>
      <c r="AM86" s="51"/>
      <c r="AN86" s="50"/>
      <c r="AO86" s="22">
        <v>24198</v>
      </c>
      <c r="AP86" s="51"/>
      <c r="AQ86" s="51"/>
      <c r="AR86" s="21">
        <v>2.1166</v>
      </c>
      <c r="AS86" s="56"/>
      <c r="AT86" s="56"/>
    </row>
    <row r="87" spans="1:46" s="80" customFormat="1" x14ac:dyDescent="0.25">
      <c r="A87" s="18"/>
      <c r="B87" s="31">
        <v>2003</v>
      </c>
      <c r="C87" s="31">
        <v>2004</v>
      </c>
      <c r="D87" s="31">
        <v>2005</v>
      </c>
      <c r="E87" s="72">
        <v>2006</v>
      </c>
      <c r="F87" s="72">
        <v>2007</v>
      </c>
      <c r="G87" s="72">
        <v>2009</v>
      </c>
      <c r="H87" s="72">
        <v>2010</v>
      </c>
      <c r="I87" s="74"/>
      <c r="J87" s="74"/>
      <c r="L87" s="27"/>
      <c r="M87" s="27"/>
      <c r="N87" s="43"/>
      <c r="O87" s="27"/>
      <c r="P87" s="43"/>
      <c r="Q87" s="27"/>
      <c r="R87" s="43"/>
      <c r="S87" s="27"/>
      <c r="T87" s="43"/>
      <c r="U87" s="27"/>
      <c r="V87" s="43"/>
      <c r="W87" s="27"/>
      <c r="X87" s="43"/>
      <c r="Y87" s="27"/>
      <c r="Z87" s="43"/>
      <c r="AA87" s="27"/>
      <c r="AB87" s="43"/>
      <c r="AC87" s="27"/>
      <c r="AD87" s="43"/>
      <c r="AE87" s="27"/>
      <c r="AF87" s="43"/>
      <c r="AG87" s="27"/>
      <c r="AH87" s="43"/>
      <c r="AI87" s="27"/>
      <c r="AJ87" s="43"/>
      <c r="AK87" s="27"/>
      <c r="AL87" s="16"/>
      <c r="AM87" s="51"/>
      <c r="AN87" s="50"/>
      <c r="AO87" s="22">
        <v>24399</v>
      </c>
      <c r="AP87" s="51"/>
      <c r="AQ87" s="51"/>
      <c r="AR87" s="21">
        <v>2.04976</v>
      </c>
      <c r="AS87" s="56"/>
      <c r="AT87" s="56"/>
    </row>
    <row r="88" spans="1:46" s="80" customFormat="1" ht="30" x14ac:dyDescent="0.25">
      <c r="A88" s="18" t="s">
        <v>71</v>
      </c>
      <c r="B88" s="18">
        <v>21850</v>
      </c>
      <c r="C88" s="18">
        <v>23126</v>
      </c>
      <c r="D88" s="18">
        <v>23126</v>
      </c>
      <c r="E88" s="76">
        <v>24152</v>
      </c>
      <c r="F88" s="76">
        <v>24011</v>
      </c>
      <c r="G88" s="76">
        <v>24435</v>
      </c>
      <c r="H88" s="76">
        <v>24608</v>
      </c>
      <c r="I88" s="73"/>
      <c r="J88" s="73"/>
      <c r="L88" s="27">
        <v>1967</v>
      </c>
      <c r="M88" s="27">
        <v>1.4</v>
      </c>
      <c r="N88" s="43"/>
      <c r="O88" s="27">
        <v>0.53</v>
      </c>
      <c r="P88" s="43"/>
      <c r="Q88" s="27">
        <v>1.56</v>
      </c>
      <c r="R88" s="43"/>
      <c r="S88" s="27">
        <v>3.4</v>
      </c>
      <c r="T88" s="43"/>
      <c r="U88" s="27">
        <v>3.28</v>
      </c>
      <c r="V88" s="43"/>
      <c r="W88" s="27">
        <v>3.1</v>
      </c>
      <c r="X88" s="43"/>
      <c r="Y88" s="27">
        <v>0.8</v>
      </c>
      <c r="Z88" s="43"/>
      <c r="AA88" s="27">
        <v>0.31</v>
      </c>
      <c r="AB88" s="43"/>
      <c r="AC88" s="27">
        <v>1.21</v>
      </c>
      <c r="AD88" s="43"/>
      <c r="AE88" s="27">
        <v>0.09</v>
      </c>
      <c r="AF88" s="43"/>
      <c r="AG88" s="27">
        <v>0.5</v>
      </c>
      <c r="AH88" s="43"/>
      <c r="AI88" s="27">
        <v>0.48</v>
      </c>
      <c r="AJ88" s="43"/>
      <c r="AK88" s="27">
        <v>16.66</v>
      </c>
      <c r="AL88" s="16"/>
      <c r="AM88" s="37">
        <f t="shared" si="8"/>
        <v>16.66</v>
      </c>
      <c r="AN88" s="36">
        <f t="shared" si="9"/>
        <v>12</v>
      </c>
      <c r="AO88" s="27">
        <v>1967</v>
      </c>
      <c r="AP88" s="37">
        <f t="shared" si="11"/>
        <v>16.66</v>
      </c>
      <c r="AQ88" s="37">
        <v>11.368473652643303</v>
      </c>
      <c r="AR88" s="50"/>
      <c r="AS88" s="56">
        <v>19.36</v>
      </c>
      <c r="AT88" s="56">
        <v>9.5</v>
      </c>
    </row>
    <row r="89" spans="1:46" s="80" customFormat="1" ht="45" x14ac:dyDescent="0.25">
      <c r="A89" s="18" t="s">
        <v>72</v>
      </c>
      <c r="B89" s="18">
        <v>60900</v>
      </c>
      <c r="C89" s="18">
        <v>65687</v>
      </c>
      <c r="D89" s="18">
        <v>65687</v>
      </c>
      <c r="E89" s="76">
        <v>96610</v>
      </c>
      <c r="F89" s="76">
        <v>96738</v>
      </c>
      <c r="G89" s="76">
        <v>97539</v>
      </c>
      <c r="H89" s="76">
        <v>97536</v>
      </c>
      <c r="I89" s="73"/>
      <c r="J89" s="73"/>
      <c r="L89" s="27">
        <v>1968</v>
      </c>
      <c r="M89" s="27">
        <v>1.34</v>
      </c>
      <c r="N89" s="43"/>
      <c r="O89" s="27">
        <v>1.52</v>
      </c>
      <c r="P89" s="43"/>
      <c r="Q89" s="27">
        <v>1.1399999999999999</v>
      </c>
      <c r="R89" s="43"/>
      <c r="S89" s="27">
        <v>0.46</v>
      </c>
      <c r="T89" s="43"/>
      <c r="U89" s="27">
        <v>1.49</v>
      </c>
      <c r="V89" s="43"/>
      <c r="W89" s="27">
        <v>2.14</v>
      </c>
      <c r="X89" s="43"/>
      <c r="Y89" s="27">
        <v>0.77</v>
      </c>
      <c r="Z89" s="43"/>
      <c r="AA89" s="27">
        <v>1.54</v>
      </c>
      <c r="AB89" s="43"/>
      <c r="AC89" s="27">
        <v>1.01</v>
      </c>
      <c r="AD89" s="43"/>
      <c r="AE89" s="27">
        <v>1.1399999999999999</v>
      </c>
      <c r="AF89" s="43"/>
      <c r="AG89" s="27">
        <v>0.27</v>
      </c>
      <c r="AH89" s="43"/>
      <c r="AI89" s="27">
        <v>1.85</v>
      </c>
      <c r="AJ89" s="43"/>
      <c r="AK89" s="27">
        <v>14.67</v>
      </c>
      <c r="AL89" s="16"/>
      <c r="AM89" s="37">
        <f t="shared" si="8"/>
        <v>14.669999999999998</v>
      </c>
      <c r="AN89" s="36">
        <f t="shared" si="9"/>
        <v>12</v>
      </c>
      <c r="AO89" s="27">
        <v>1968</v>
      </c>
      <c r="AP89" s="37">
        <f t="shared" si="11"/>
        <v>14.669999999999996</v>
      </c>
      <c r="AQ89" s="37">
        <v>11.368473652643303</v>
      </c>
      <c r="AR89" s="50"/>
      <c r="AS89" s="56">
        <v>18.16</v>
      </c>
      <c r="AT89" s="56">
        <v>9</v>
      </c>
    </row>
    <row r="90" spans="1:46" s="80" customFormat="1" x14ac:dyDescent="0.25">
      <c r="A90" s="18"/>
      <c r="B90" s="18"/>
      <c r="C90" s="18"/>
      <c r="D90" s="18"/>
      <c r="E90" s="76"/>
      <c r="F90" s="76"/>
      <c r="G90" s="76"/>
      <c r="H90" s="76"/>
      <c r="I90" s="73"/>
      <c r="J90" s="73"/>
      <c r="L90" s="27">
        <v>1969</v>
      </c>
      <c r="M90" s="27">
        <v>1.63</v>
      </c>
      <c r="N90" s="43"/>
      <c r="O90" s="27">
        <v>2.72</v>
      </c>
      <c r="P90" s="43"/>
      <c r="Q90" s="27">
        <v>1.36</v>
      </c>
      <c r="R90" s="43"/>
      <c r="S90" s="27">
        <v>0.72</v>
      </c>
      <c r="T90" s="43"/>
      <c r="U90" s="27">
        <v>0.42</v>
      </c>
      <c r="V90" s="43"/>
      <c r="W90" s="27">
        <v>4.37</v>
      </c>
      <c r="X90" s="43"/>
      <c r="Y90" s="27">
        <v>1.18</v>
      </c>
      <c r="Z90" s="43"/>
      <c r="AA90" s="27">
        <v>0.69</v>
      </c>
      <c r="AB90" s="43"/>
      <c r="AC90" s="27">
        <v>0.28000000000000003</v>
      </c>
      <c r="AD90" s="43"/>
      <c r="AE90" s="27">
        <v>1.38</v>
      </c>
      <c r="AF90" s="43"/>
      <c r="AG90" s="27">
        <v>0.73</v>
      </c>
      <c r="AH90" s="43"/>
      <c r="AI90" s="27">
        <v>1.61</v>
      </c>
      <c r="AJ90" s="43"/>
      <c r="AK90" s="27">
        <v>17.09</v>
      </c>
      <c r="AL90" s="16"/>
      <c r="AM90" s="37">
        <f t="shared" si="8"/>
        <v>17.089999999999996</v>
      </c>
      <c r="AN90" s="36">
        <f t="shared" si="9"/>
        <v>12</v>
      </c>
      <c r="AO90" s="27">
        <v>1969</v>
      </c>
      <c r="AP90" s="37">
        <f t="shared" si="11"/>
        <v>17.089999999999996</v>
      </c>
      <c r="AQ90" s="37">
        <v>11.368473652643303</v>
      </c>
      <c r="AR90" s="50"/>
      <c r="AS90" s="56">
        <v>22.9</v>
      </c>
      <c r="AT90" s="56"/>
    </row>
    <row r="91" spans="1:46" s="80" customFormat="1" x14ac:dyDescent="0.25">
      <c r="A91" s="18"/>
      <c r="B91" s="31">
        <v>2011</v>
      </c>
      <c r="C91" s="31">
        <v>2012</v>
      </c>
      <c r="D91" s="18"/>
      <c r="E91" s="76"/>
      <c r="F91" s="76"/>
      <c r="G91" s="76"/>
      <c r="H91" s="76"/>
      <c r="I91" s="73"/>
      <c r="J91" s="73"/>
      <c r="L91" s="27">
        <v>1970</v>
      </c>
      <c r="M91" s="27">
        <v>0.27</v>
      </c>
      <c r="N91" s="43"/>
      <c r="O91" s="27">
        <v>0.25</v>
      </c>
      <c r="P91" s="43"/>
      <c r="Q91" s="27">
        <v>0.91</v>
      </c>
      <c r="R91" s="43"/>
      <c r="S91" s="27">
        <v>1.05</v>
      </c>
      <c r="T91" s="43"/>
      <c r="U91" s="27">
        <v>0.36</v>
      </c>
      <c r="V91" s="43"/>
      <c r="W91" s="27">
        <v>1.19</v>
      </c>
      <c r="X91" s="43"/>
      <c r="Y91" s="27">
        <v>2.27</v>
      </c>
      <c r="Z91" s="43"/>
      <c r="AA91" s="27">
        <v>1.58</v>
      </c>
      <c r="AB91" s="43"/>
      <c r="AC91" s="27">
        <v>1.23</v>
      </c>
      <c r="AD91" s="43"/>
      <c r="AE91" s="27">
        <v>0.44</v>
      </c>
      <c r="AF91" s="43"/>
      <c r="AG91" s="27">
        <v>2.4900000000000002</v>
      </c>
      <c r="AH91" s="43"/>
      <c r="AI91" s="27">
        <v>1</v>
      </c>
      <c r="AJ91" s="43"/>
      <c r="AK91" s="27">
        <v>13.04</v>
      </c>
      <c r="AL91" s="16"/>
      <c r="AM91" s="37">
        <f t="shared" si="8"/>
        <v>13.040000000000001</v>
      </c>
      <c r="AN91" s="36">
        <f t="shared" si="9"/>
        <v>12</v>
      </c>
      <c r="AO91" s="27">
        <v>1970</v>
      </c>
      <c r="AP91" s="37">
        <f t="shared" si="11"/>
        <v>13.040000000000001</v>
      </c>
      <c r="AQ91" s="37">
        <v>11.368473652643303</v>
      </c>
      <c r="AR91" s="50"/>
      <c r="AS91" s="56"/>
      <c r="AT91" s="56"/>
    </row>
    <row r="92" spans="1:46" s="80" customFormat="1" ht="30" x14ac:dyDescent="0.25">
      <c r="A92" s="18" t="s">
        <v>71</v>
      </c>
      <c r="B92" s="18">
        <v>24357</v>
      </c>
      <c r="C92" s="18">
        <v>25234</v>
      </c>
      <c r="D92" s="18"/>
      <c r="E92" s="76"/>
      <c r="F92" s="76"/>
      <c r="G92" s="76"/>
      <c r="H92" s="76"/>
      <c r="I92" s="73"/>
      <c r="J92" s="73"/>
      <c r="L92" s="27">
        <v>1971</v>
      </c>
      <c r="M92" s="27">
        <v>0.65</v>
      </c>
      <c r="N92" s="43"/>
      <c r="O92" s="27">
        <v>1.29</v>
      </c>
      <c r="P92" s="43"/>
      <c r="Q92" s="27">
        <v>0.91</v>
      </c>
      <c r="R92" s="43"/>
      <c r="S92" s="27">
        <v>3.1</v>
      </c>
      <c r="T92" s="43"/>
      <c r="U92" s="27">
        <v>3.7</v>
      </c>
      <c r="V92" s="43"/>
      <c r="W92" s="27">
        <v>0.53</v>
      </c>
      <c r="X92" s="43"/>
      <c r="Y92" s="27">
        <v>0.21</v>
      </c>
      <c r="Z92" s="43"/>
      <c r="AA92" s="27">
        <v>0.25</v>
      </c>
      <c r="AB92" s="43"/>
      <c r="AC92" s="27">
        <v>0.38</v>
      </c>
      <c r="AD92" s="43"/>
      <c r="AE92" s="27">
        <v>0.52</v>
      </c>
      <c r="AF92" s="43"/>
      <c r="AG92" s="27">
        <v>2.31</v>
      </c>
      <c r="AH92" s="43"/>
      <c r="AI92" s="27">
        <v>2.2000000000000002</v>
      </c>
      <c r="AJ92" s="43"/>
      <c r="AK92" s="27">
        <v>16.05</v>
      </c>
      <c r="AL92" s="16"/>
      <c r="AM92" s="37">
        <f t="shared" si="8"/>
        <v>16.05</v>
      </c>
      <c r="AN92" s="36">
        <f t="shared" si="9"/>
        <v>12</v>
      </c>
      <c r="AO92" s="27">
        <v>1971</v>
      </c>
      <c r="AP92" s="37">
        <f t="shared" si="11"/>
        <v>16.05</v>
      </c>
      <c r="AQ92" s="37">
        <v>11.368473652643303</v>
      </c>
      <c r="AR92" s="50"/>
      <c r="AS92" s="56"/>
      <c r="AT92" s="56"/>
    </row>
    <row r="93" spans="1:46" s="80" customFormat="1" ht="45" x14ac:dyDescent="0.25">
      <c r="A93" s="18" t="s">
        <v>72</v>
      </c>
      <c r="B93" s="18">
        <v>96791</v>
      </c>
      <c r="C93" s="18">
        <v>65687</v>
      </c>
      <c r="D93" s="18"/>
      <c r="E93" s="76"/>
      <c r="F93" s="76"/>
      <c r="G93" s="76"/>
      <c r="H93" s="76"/>
      <c r="I93" s="73"/>
      <c r="J93" s="73"/>
      <c r="L93" s="27">
        <v>1972</v>
      </c>
      <c r="M93" s="27">
        <v>0.18</v>
      </c>
      <c r="N93" s="43"/>
      <c r="O93" s="27">
        <v>0.41</v>
      </c>
      <c r="P93" s="43"/>
      <c r="Q93" s="27">
        <v>0.09</v>
      </c>
      <c r="R93" s="43"/>
      <c r="S93" s="27">
        <v>0.92</v>
      </c>
      <c r="T93" s="43"/>
      <c r="U93" s="27">
        <v>0.44</v>
      </c>
      <c r="V93" s="43"/>
      <c r="W93" s="27">
        <v>0.24</v>
      </c>
      <c r="X93" s="43"/>
      <c r="Y93" s="27">
        <v>0.28000000000000003</v>
      </c>
      <c r="Z93" s="43"/>
      <c r="AA93" s="27">
        <v>0.52</v>
      </c>
      <c r="AB93" s="43"/>
      <c r="AC93" s="27">
        <v>2.1</v>
      </c>
      <c r="AD93" s="43"/>
      <c r="AE93" s="27">
        <v>1.17</v>
      </c>
      <c r="AF93" s="43"/>
      <c r="AG93" s="27">
        <v>0.83</v>
      </c>
      <c r="AH93" s="43"/>
      <c r="AI93" s="27">
        <v>1.82</v>
      </c>
      <c r="AJ93" s="43"/>
      <c r="AK93" s="27">
        <v>9</v>
      </c>
      <c r="AL93" s="16"/>
      <c r="AM93" s="37">
        <f t="shared" si="8"/>
        <v>9</v>
      </c>
      <c r="AN93" s="36">
        <f t="shared" si="9"/>
        <v>12</v>
      </c>
      <c r="AO93" s="27">
        <v>1972</v>
      </c>
      <c r="AP93" s="37">
        <f t="shared" si="11"/>
        <v>9</v>
      </c>
      <c r="AQ93" s="37">
        <v>11.368473652643303</v>
      </c>
      <c r="AR93" s="50"/>
      <c r="AS93" s="56"/>
      <c r="AT93" s="56"/>
    </row>
    <row r="94" spans="1:46" s="80" customFormat="1" x14ac:dyDescent="0.25">
      <c r="A94" s="14"/>
      <c r="B94" s="14"/>
      <c r="C94" s="14"/>
      <c r="D94" s="14"/>
      <c r="E94" s="17"/>
      <c r="F94" s="17"/>
      <c r="G94" s="17"/>
      <c r="H94" s="17"/>
      <c r="I94" s="17"/>
      <c r="J94" s="17"/>
      <c r="L94" s="27">
        <v>1973</v>
      </c>
      <c r="M94" s="27">
        <v>1.78</v>
      </c>
      <c r="N94" s="43"/>
      <c r="O94" s="27">
        <v>0.44</v>
      </c>
      <c r="P94" s="43"/>
      <c r="Q94" s="27">
        <v>3.3</v>
      </c>
      <c r="R94" s="43"/>
      <c r="S94" s="27">
        <v>0.87</v>
      </c>
      <c r="T94" s="43"/>
      <c r="U94" s="27">
        <v>1.43</v>
      </c>
      <c r="V94" s="43"/>
      <c r="W94" s="27">
        <v>1.31</v>
      </c>
      <c r="X94" s="43"/>
      <c r="Y94" s="27">
        <v>0.26</v>
      </c>
      <c r="Z94" s="43"/>
      <c r="AA94" s="27">
        <v>0.34</v>
      </c>
      <c r="AB94" s="43"/>
      <c r="AC94" s="27">
        <v>0.15</v>
      </c>
      <c r="AD94" s="43"/>
      <c r="AE94" s="27">
        <v>0.86</v>
      </c>
      <c r="AF94" s="43"/>
      <c r="AG94" s="27">
        <v>2.14</v>
      </c>
      <c r="AH94" s="43"/>
      <c r="AI94" s="27">
        <v>1.08</v>
      </c>
      <c r="AJ94" s="43"/>
      <c r="AK94" s="27">
        <v>13.96</v>
      </c>
      <c r="AL94" s="16"/>
      <c r="AM94" s="37">
        <f t="shared" si="8"/>
        <v>13.959999999999999</v>
      </c>
      <c r="AN94" s="36">
        <f t="shared" si="9"/>
        <v>12</v>
      </c>
      <c r="AO94" s="27">
        <v>1973</v>
      </c>
      <c r="AP94" s="37">
        <f t="shared" si="11"/>
        <v>13.959999999999999</v>
      </c>
      <c r="AQ94" s="37">
        <v>11.368473652643303</v>
      </c>
      <c r="AR94" s="50"/>
      <c r="AS94" s="56"/>
      <c r="AT94" s="56"/>
    </row>
    <row r="95" spans="1:46" s="80" customFormat="1" x14ac:dyDescent="0.25">
      <c r="A95" s="36">
        <v>1975</v>
      </c>
      <c r="B95" s="32">
        <v>53388</v>
      </c>
      <c r="C95" s="32">
        <v>17796</v>
      </c>
      <c r="D95" s="14"/>
      <c r="E95" s="17"/>
      <c r="F95" s="17"/>
      <c r="G95" s="17"/>
      <c r="H95" s="17"/>
      <c r="I95" s="17"/>
      <c r="J95" s="17"/>
      <c r="L95" s="27">
        <v>1974</v>
      </c>
      <c r="M95" s="27">
        <v>0.61</v>
      </c>
      <c r="N95" s="43"/>
      <c r="O95" s="27">
        <v>0.6</v>
      </c>
      <c r="P95" s="43"/>
      <c r="Q95" s="27">
        <v>0.9</v>
      </c>
      <c r="R95" s="43"/>
      <c r="S95" s="27">
        <v>0.61</v>
      </c>
      <c r="T95" s="43"/>
      <c r="U95" s="27">
        <v>0.4</v>
      </c>
      <c r="V95" s="43"/>
      <c r="W95" s="27">
        <v>0</v>
      </c>
      <c r="X95" s="43"/>
      <c r="Y95" s="27">
        <v>0.57999999999999996</v>
      </c>
      <c r="Z95" s="43"/>
      <c r="AA95" s="27">
        <v>0.17</v>
      </c>
      <c r="AB95" s="43"/>
      <c r="AC95" s="27">
        <v>0.01</v>
      </c>
      <c r="AD95" s="43"/>
      <c r="AE95" s="27">
        <v>1.72</v>
      </c>
      <c r="AF95" s="43"/>
      <c r="AG95" s="27">
        <v>1</v>
      </c>
      <c r="AH95" s="43"/>
      <c r="AI95" s="27">
        <v>1.18</v>
      </c>
      <c r="AJ95" s="43"/>
      <c r="AK95" s="27">
        <v>7.78</v>
      </c>
      <c r="AL95" s="16"/>
      <c r="AM95" s="37">
        <f t="shared" si="8"/>
        <v>7.7799999999999994</v>
      </c>
      <c r="AN95" s="36">
        <f t="shared" si="9"/>
        <v>12</v>
      </c>
      <c r="AO95" s="27">
        <v>1974</v>
      </c>
      <c r="AP95" s="37">
        <f t="shared" si="11"/>
        <v>7.7799999999999985</v>
      </c>
      <c r="AQ95" s="37">
        <v>11.368473652643303</v>
      </c>
      <c r="AR95" s="50"/>
      <c r="AS95" s="56"/>
      <c r="AT95" s="56"/>
    </row>
    <row r="96" spans="1:46" s="80" customFormat="1" x14ac:dyDescent="0.25">
      <c r="A96" s="36">
        <v>1976</v>
      </c>
      <c r="B96" s="32">
        <v>56151</v>
      </c>
      <c r="C96" s="32">
        <v>18717</v>
      </c>
      <c r="D96" s="14"/>
      <c r="E96" s="17"/>
      <c r="F96" s="17"/>
      <c r="G96" s="17"/>
      <c r="H96" s="17"/>
      <c r="I96" s="17"/>
      <c r="J96" s="17"/>
      <c r="L96" s="27">
        <v>1975</v>
      </c>
      <c r="M96" s="27">
        <v>1.47</v>
      </c>
      <c r="N96" s="43"/>
      <c r="O96" s="27">
        <v>0.86</v>
      </c>
      <c r="P96" s="43"/>
      <c r="Q96" s="27">
        <v>1.89</v>
      </c>
      <c r="R96" s="43"/>
      <c r="S96" s="27">
        <v>3</v>
      </c>
      <c r="T96" s="43"/>
      <c r="U96" s="27">
        <v>3.12</v>
      </c>
      <c r="V96" s="43"/>
      <c r="W96" s="27">
        <v>1.06</v>
      </c>
      <c r="X96" s="43"/>
      <c r="Y96" s="27">
        <v>0.35</v>
      </c>
      <c r="Z96" s="43"/>
      <c r="AA96" s="27">
        <v>0.53</v>
      </c>
      <c r="AB96" s="43"/>
      <c r="AC96" s="27">
        <v>0.63</v>
      </c>
      <c r="AD96" s="43"/>
      <c r="AE96" s="27">
        <v>3.25</v>
      </c>
      <c r="AF96" s="43"/>
      <c r="AG96" s="27">
        <v>1.21</v>
      </c>
      <c r="AH96" s="43"/>
      <c r="AI96" s="27">
        <v>0.93</v>
      </c>
      <c r="AJ96" s="43"/>
      <c r="AK96" s="27">
        <v>18.3</v>
      </c>
      <c r="AL96" s="16"/>
      <c r="AM96" s="37">
        <f t="shared" si="8"/>
        <v>18.3</v>
      </c>
      <c r="AN96" s="36">
        <f t="shared" si="9"/>
        <v>12</v>
      </c>
      <c r="AO96" s="27">
        <v>1975</v>
      </c>
      <c r="AP96" s="37">
        <f t="shared" si="11"/>
        <v>18.3</v>
      </c>
      <c r="AQ96" s="37">
        <v>11.368473652643303</v>
      </c>
      <c r="AR96" s="50"/>
      <c r="AS96" s="56">
        <v>53.387999999999998</v>
      </c>
      <c r="AT96" s="56">
        <v>17.795999999999999</v>
      </c>
    </row>
    <row r="97" spans="1:46" s="80" customFormat="1" x14ac:dyDescent="0.25">
      <c r="A97" s="36">
        <v>1977</v>
      </c>
      <c r="B97" s="32">
        <v>52956</v>
      </c>
      <c r="C97" s="32">
        <v>19988</v>
      </c>
      <c r="J97" s="17"/>
      <c r="L97" s="27">
        <v>1976</v>
      </c>
      <c r="M97" s="27">
        <v>0.5</v>
      </c>
      <c r="N97" s="43"/>
      <c r="O97" s="27">
        <v>1.55</v>
      </c>
      <c r="P97" s="43"/>
      <c r="Q97" s="27">
        <v>1.01</v>
      </c>
      <c r="R97" s="43"/>
      <c r="S97" s="27">
        <v>1.37</v>
      </c>
      <c r="T97" s="43"/>
      <c r="U97" s="27">
        <v>0.93</v>
      </c>
      <c r="V97" s="43"/>
      <c r="W97" s="27">
        <v>0.74</v>
      </c>
      <c r="X97" s="43"/>
      <c r="Y97" s="27">
        <v>2.33</v>
      </c>
      <c r="Z97" s="43"/>
      <c r="AA97" s="27">
        <v>1.1100000000000001</v>
      </c>
      <c r="AB97" s="43"/>
      <c r="AC97" s="27">
        <v>1.72</v>
      </c>
      <c r="AD97" s="43"/>
      <c r="AE97" s="27">
        <v>0.99</v>
      </c>
      <c r="AF97" s="43"/>
      <c r="AG97" s="27">
        <v>0.33</v>
      </c>
      <c r="AH97" s="43"/>
      <c r="AI97" s="27">
        <v>0.15</v>
      </c>
      <c r="AJ97" s="43"/>
      <c r="AK97" s="27">
        <v>12.73</v>
      </c>
      <c r="AL97" s="16"/>
      <c r="AM97" s="37">
        <f t="shared" si="8"/>
        <v>12.73</v>
      </c>
      <c r="AN97" s="36">
        <f t="shared" si="9"/>
        <v>12</v>
      </c>
      <c r="AO97" s="27">
        <v>1976</v>
      </c>
      <c r="AP97" s="37">
        <f t="shared" si="11"/>
        <v>12.729999999999999</v>
      </c>
      <c r="AQ97" s="37">
        <v>11.368473652643303</v>
      </c>
      <c r="AR97" s="50"/>
      <c r="AS97" s="56">
        <v>56.151000000000003</v>
      </c>
      <c r="AT97" s="56">
        <v>18.716999999999999</v>
      </c>
    </row>
    <row r="98" spans="1:46" s="80" customFormat="1" x14ac:dyDescent="0.25">
      <c r="A98" s="36">
        <v>1978</v>
      </c>
      <c r="B98" s="75">
        <v>59760</v>
      </c>
      <c r="C98" s="32">
        <v>21855</v>
      </c>
      <c r="I98" s="17"/>
      <c r="J98" s="17"/>
      <c r="L98" s="27">
        <v>1977</v>
      </c>
      <c r="M98" s="27">
        <v>0.5</v>
      </c>
      <c r="N98" s="43"/>
      <c r="O98" s="27">
        <v>0.48</v>
      </c>
      <c r="P98" s="43"/>
      <c r="Q98" s="27">
        <v>1.56</v>
      </c>
      <c r="R98" s="43"/>
      <c r="S98" s="27">
        <v>0.84</v>
      </c>
      <c r="T98" s="43"/>
      <c r="U98" s="27">
        <v>3</v>
      </c>
      <c r="V98" s="43"/>
      <c r="W98" s="27">
        <v>1.5</v>
      </c>
      <c r="X98" s="43"/>
      <c r="Y98" s="27">
        <v>0.44</v>
      </c>
      <c r="Z98" s="43"/>
      <c r="AA98" s="27">
        <v>3.34</v>
      </c>
      <c r="AB98" s="43"/>
      <c r="AC98" s="27">
        <v>0.95</v>
      </c>
      <c r="AD98" s="43"/>
      <c r="AE98" s="27">
        <v>0.05</v>
      </c>
      <c r="AF98" s="43"/>
      <c r="AG98" s="27">
        <v>0.5</v>
      </c>
      <c r="AH98" s="43"/>
      <c r="AI98" s="27">
        <v>0.67</v>
      </c>
      <c r="AJ98" s="43"/>
      <c r="AK98" s="27">
        <v>13.83</v>
      </c>
      <c r="AL98" s="16"/>
      <c r="AM98" s="37">
        <f t="shared" si="8"/>
        <v>13.83</v>
      </c>
      <c r="AN98" s="36">
        <f t="shared" si="9"/>
        <v>12</v>
      </c>
      <c r="AO98" s="27">
        <v>1977</v>
      </c>
      <c r="AP98" s="37">
        <f t="shared" si="11"/>
        <v>13.83</v>
      </c>
      <c r="AQ98" s="37">
        <v>11.368473652643303</v>
      </c>
      <c r="AR98" s="50"/>
      <c r="AS98" s="56">
        <v>52.956000000000003</v>
      </c>
      <c r="AT98" s="56">
        <v>19.988</v>
      </c>
    </row>
    <row r="99" spans="1:46" s="80" customFormat="1" x14ac:dyDescent="0.25">
      <c r="A99" s="36">
        <v>1979</v>
      </c>
      <c r="B99" s="75">
        <v>61839</v>
      </c>
      <c r="C99" s="32">
        <v>22583</v>
      </c>
      <c r="D99" s="14"/>
      <c r="I99" s="17"/>
      <c r="J99" s="17"/>
      <c r="L99" s="27">
        <v>1978</v>
      </c>
      <c r="M99" s="27">
        <v>1.29</v>
      </c>
      <c r="N99" s="43"/>
      <c r="O99" s="27">
        <v>2.0299999999999998</v>
      </c>
      <c r="P99" s="43"/>
      <c r="Q99" s="27">
        <v>2.08</v>
      </c>
      <c r="R99" s="43"/>
      <c r="S99" s="27">
        <v>3.68</v>
      </c>
      <c r="T99" s="43"/>
      <c r="U99" s="27">
        <v>0.53</v>
      </c>
      <c r="V99" s="43"/>
      <c r="W99" s="27">
        <v>0.02</v>
      </c>
      <c r="X99" s="43"/>
      <c r="Y99" s="27">
        <v>0.13</v>
      </c>
      <c r="Z99" s="43"/>
      <c r="AA99" s="27">
        <v>0.09</v>
      </c>
      <c r="AB99" s="43"/>
      <c r="AC99" s="27">
        <v>2.74</v>
      </c>
      <c r="AD99" s="43"/>
      <c r="AE99" s="27">
        <v>1.05</v>
      </c>
      <c r="AF99" s="43"/>
      <c r="AG99" s="27">
        <v>0.76</v>
      </c>
      <c r="AH99" s="43"/>
      <c r="AI99" s="27">
        <v>1.48</v>
      </c>
      <c r="AJ99" s="43"/>
      <c r="AK99" s="27">
        <v>15.88</v>
      </c>
      <c r="AL99" s="16"/>
      <c r="AM99" s="37">
        <f t="shared" si="8"/>
        <v>15.88</v>
      </c>
      <c r="AN99" s="36">
        <f t="shared" si="9"/>
        <v>12</v>
      </c>
      <c r="AO99" s="27">
        <v>1978</v>
      </c>
      <c r="AP99" s="37">
        <f t="shared" si="11"/>
        <v>15.88</v>
      </c>
      <c r="AQ99" s="37">
        <v>11.368473652643303</v>
      </c>
      <c r="AR99" s="50"/>
      <c r="AS99" s="56">
        <v>59.76</v>
      </c>
      <c r="AT99" s="56">
        <v>21.855</v>
      </c>
    </row>
    <row r="100" spans="1:46" s="80" customFormat="1" x14ac:dyDescent="0.25">
      <c r="A100" s="36">
        <v>1980</v>
      </c>
      <c r="B100" s="75">
        <v>64035</v>
      </c>
      <c r="C100" s="32">
        <v>23055</v>
      </c>
      <c r="D100" s="14"/>
      <c r="E100" s="17"/>
      <c r="F100" s="17"/>
      <c r="I100" s="17"/>
      <c r="J100" s="17"/>
      <c r="L100" s="27">
        <v>1979</v>
      </c>
      <c r="M100" s="27">
        <v>1</v>
      </c>
      <c r="N100" s="43"/>
      <c r="O100" s="27">
        <v>0.51</v>
      </c>
      <c r="P100" s="43"/>
      <c r="Q100" s="27">
        <v>1.38</v>
      </c>
      <c r="R100" s="43"/>
      <c r="S100" s="27">
        <v>1.33</v>
      </c>
      <c r="T100" s="43"/>
      <c r="U100" s="27">
        <v>0.81</v>
      </c>
      <c r="V100" s="43"/>
      <c r="W100" s="27">
        <v>0.26</v>
      </c>
      <c r="X100" s="43"/>
      <c r="Y100" s="27">
        <v>0.84</v>
      </c>
      <c r="Z100" s="43"/>
      <c r="AA100" s="27">
        <v>2.16</v>
      </c>
      <c r="AB100" s="43"/>
      <c r="AC100" s="27">
        <v>7.0000000000000007E-2</v>
      </c>
      <c r="AD100" s="43"/>
      <c r="AE100" s="27">
        <v>0.62</v>
      </c>
      <c r="AF100" s="43"/>
      <c r="AG100" s="27">
        <v>0.51</v>
      </c>
      <c r="AH100" s="43"/>
      <c r="AI100" s="27">
        <v>0.25</v>
      </c>
      <c r="AJ100" s="43"/>
      <c r="AK100" s="27">
        <v>9.74</v>
      </c>
      <c r="AL100" s="16"/>
      <c r="AM100" s="37">
        <f t="shared" si="8"/>
        <v>9.7399999999999984</v>
      </c>
      <c r="AN100" s="36">
        <f t="shared" si="9"/>
        <v>12</v>
      </c>
      <c r="AO100" s="27">
        <v>1979</v>
      </c>
      <c r="AP100" s="37">
        <f t="shared" si="11"/>
        <v>9.7399999999999984</v>
      </c>
      <c r="AQ100" s="37">
        <v>11.368473652643303</v>
      </c>
      <c r="AR100" s="50"/>
      <c r="AS100" s="56">
        <v>61.838999999999999</v>
      </c>
      <c r="AT100" s="56">
        <v>22.582999999999998</v>
      </c>
    </row>
    <row r="101" spans="1:46" s="80" customFormat="1" ht="14.45" customHeight="1" x14ac:dyDescent="0.25">
      <c r="A101" s="36">
        <v>1981</v>
      </c>
      <c r="B101" s="75">
        <v>71745</v>
      </c>
      <c r="C101" s="32">
        <v>25279</v>
      </c>
      <c r="D101" s="14"/>
      <c r="E101" s="17"/>
      <c r="F101" s="17"/>
      <c r="G101" s="17"/>
      <c r="H101" s="17"/>
      <c r="I101" s="17"/>
      <c r="J101" s="17"/>
      <c r="L101" s="27">
        <v>1980</v>
      </c>
      <c r="M101" s="27">
        <v>2.0099999999999998</v>
      </c>
      <c r="N101" s="43"/>
      <c r="O101" s="27">
        <v>0.82</v>
      </c>
      <c r="P101" s="43"/>
      <c r="Q101" s="27">
        <v>0.75</v>
      </c>
      <c r="R101" s="43"/>
      <c r="S101" s="27">
        <v>0.57999999999999996</v>
      </c>
      <c r="T101" s="43"/>
      <c r="U101" s="27">
        <v>4.63</v>
      </c>
      <c r="V101" s="43"/>
      <c r="W101" s="27">
        <v>0.45</v>
      </c>
      <c r="X101" s="43"/>
      <c r="Y101" s="27">
        <v>1.53</v>
      </c>
      <c r="Z101" s="43"/>
      <c r="AA101" s="27">
        <v>0.17</v>
      </c>
      <c r="AB101" s="43"/>
      <c r="AC101" s="27">
        <v>2.06</v>
      </c>
      <c r="AD101" s="43"/>
      <c r="AE101" s="27">
        <v>0.7</v>
      </c>
      <c r="AF101" s="43"/>
      <c r="AG101" s="27">
        <v>1.62</v>
      </c>
      <c r="AH101" s="43"/>
      <c r="AI101" s="27">
        <v>0.16</v>
      </c>
      <c r="AJ101" s="43"/>
      <c r="AK101" s="27">
        <v>15.48</v>
      </c>
      <c r="AL101" s="16"/>
      <c r="AM101" s="37">
        <f t="shared" si="8"/>
        <v>15.479999999999997</v>
      </c>
      <c r="AN101" s="36">
        <f t="shared" si="9"/>
        <v>12</v>
      </c>
      <c r="AO101" s="27">
        <v>1980</v>
      </c>
      <c r="AP101" s="37">
        <f t="shared" si="11"/>
        <v>15.479999999999997</v>
      </c>
      <c r="AQ101" s="37">
        <v>11.368473652643303</v>
      </c>
      <c r="AR101" s="50"/>
      <c r="AS101" s="56">
        <v>64.034999999999997</v>
      </c>
      <c r="AT101" s="56">
        <v>23.055</v>
      </c>
    </row>
    <row r="102" spans="1:46" s="80" customFormat="1" ht="14.45" customHeight="1" x14ac:dyDescent="0.25">
      <c r="A102" s="36">
        <v>1982</v>
      </c>
      <c r="B102" s="32">
        <v>73336</v>
      </c>
      <c r="C102" s="32">
        <v>25305</v>
      </c>
      <c r="D102" s="14"/>
      <c r="E102" s="17"/>
      <c r="F102" s="17"/>
      <c r="G102" s="17"/>
      <c r="H102" s="17"/>
      <c r="I102" s="17"/>
      <c r="J102" s="17"/>
      <c r="L102" s="27">
        <v>1981</v>
      </c>
      <c r="M102" s="27">
        <v>0.72</v>
      </c>
      <c r="N102" s="43"/>
      <c r="O102" s="27">
        <v>0.19</v>
      </c>
      <c r="P102" s="43"/>
      <c r="Q102" s="27">
        <v>2.4700000000000002</v>
      </c>
      <c r="R102" s="43"/>
      <c r="S102" s="27">
        <v>0.63</v>
      </c>
      <c r="T102" s="43"/>
      <c r="U102" s="27">
        <v>2.2999999999999998</v>
      </c>
      <c r="V102" s="43"/>
      <c r="W102" s="27">
        <v>0.34</v>
      </c>
      <c r="X102" s="43"/>
      <c r="Y102" s="27">
        <v>0</v>
      </c>
      <c r="Z102" s="43"/>
      <c r="AA102" s="27">
        <v>0</v>
      </c>
      <c r="AB102" s="43"/>
      <c r="AC102" s="27">
        <v>0.16</v>
      </c>
      <c r="AD102" s="43"/>
      <c r="AE102" s="27">
        <v>1.74</v>
      </c>
      <c r="AF102" s="43"/>
      <c r="AG102" s="27">
        <v>0.12</v>
      </c>
      <c r="AH102" s="43"/>
      <c r="AI102" s="27">
        <v>0.83</v>
      </c>
      <c r="AJ102" s="43"/>
      <c r="AK102" s="27">
        <v>9.5</v>
      </c>
      <c r="AL102" s="16"/>
      <c r="AM102" s="37">
        <f t="shared" si="8"/>
        <v>9.4999999999999982</v>
      </c>
      <c r="AN102" s="36">
        <f t="shared" si="9"/>
        <v>12</v>
      </c>
      <c r="AO102" s="27">
        <v>1981</v>
      </c>
      <c r="AP102" s="37">
        <f t="shared" si="11"/>
        <v>9.4999999999999982</v>
      </c>
      <c r="AQ102" s="37">
        <v>11.368473652643303</v>
      </c>
      <c r="AR102" s="50"/>
      <c r="AS102" s="56">
        <v>71.745000000000005</v>
      </c>
      <c r="AT102" s="56">
        <v>25.279</v>
      </c>
    </row>
    <row r="103" spans="1:46" s="80" customFormat="1" x14ac:dyDescent="0.25">
      <c r="A103" s="36">
        <v>1983</v>
      </c>
      <c r="B103" s="32">
        <v>71857</v>
      </c>
      <c r="C103" s="32">
        <v>24812</v>
      </c>
      <c r="E103" s="17"/>
      <c r="F103" s="17"/>
      <c r="G103" s="17"/>
      <c r="H103" s="17"/>
      <c r="I103" s="17"/>
      <c r="J103" s="17"/>
      <c r="L103" s="27"/>
      <c r="M103" s="27"/>
      <c r="N103" s="43"/>
      <c r="O103" s="27"/>
      <c r="P103" s="43"/>
      <c r="Q103" s="27"/>
      <c r="R103" s="43"/>
      <c r="S103" s="27"/>
      <c r="T103" s="43"/>
      <c r="U103" s="27"/>
      <c r="V103" s="43"/>
      <c r="W103" s="27"/>
      <c r="X103" s="43"/>
      <c r="Y103" s="27"/>
      <c r="Z103" s="43"/>
      <c r="AA103" s="27"/>
      <c r="AB103" s="43"/>
      <c r="AC103" s="27"/>
      <c r="AD103" s="43"/>
      <c r="AE103" s="27"/>
      <c r="AF103" s="43"/>
      <c r="AG103" s="27"/>
      <c r="AH103" s="43"/>
      <c r="AI103" s="27"/>
      <c r="AJ103" s="43"/>
      <c r="AK103" s="27"/>
      <c r="AL103" s="16"/>
      <c r="AM103" s="51"/>
      <c r="AN103" s="50"/>
      <c r="AO103" s="22">
        <v>29719</v>
      </c>
      <c r="AP103" s="51"/>
      <c r="AQ103" s="51"/>
      <c r="AR103" s="21">
        <v>0.57036799999999999</v>
      </c>
      <c r="AS103" s="56"/>
      <c r="AT103" s="56"/>
    </row>
    <row r="104" spans="1:46" s="80" customFormat="1" x14ac:dyDescent="0.25">
      <c r="A104" s="36">
        <v>1984</v>
      </c>
      <c r="B104" s="32">
        <v>78730</v>
      </c>
      <c r="C104" s="55">
        <v>26844</v>
      </c>
      <c r="E104" s="17"/>
      <c r="F104" s="17"/>
      <c r="G104" s="17"/>
      <c r="H104" s="17"/>
      <c r="I104" s="17"/>
      <c r="J104" s="17"/>
      <c r="L104" s="27"/>
      <c r="M104" s="27"/>
      <c r="N104" s="43"/>
      <c r="O104" s="27"/>
      <c r="P104" s="43"/>
      <c r="Q104" s="27"/>
      <c r="R104" s="43"/>
      <c r="S104" s="27"/>
      <c r="T104" s="43"/>
      <c r="U104" s="27"/>
      <c r="V104" s="43"/>
      <c r="W104" s="27"/>
      <c r="X104" s="43"/>
      <c r="Y104" s="27"/>
      <c r="Z104" s="43"/>
      <c r="AA104" s="27"/>
      <c r="AB104" s="43"/>
      <c r="AC104" s="27"/>
      <c r="AD104" s="43"/>
      <c r="AE104" s="27"/>
      <c r="AF104" s="43"/>
      <c r="AG104" s="27"/>
      <c r="AH104" s="43"/>
      <c r="AI104" s="27"/>
      <c r="AJ104" s="43"/>
      <c r="AK104" s="27"/>
      <c r="AL104" s="16"/>
      <c r="AM104" s="51"/>
      <c r="AN104" s="50"/>
      <c r="AO104" s="22">
        <v>29862</v>
      </c>
      <c r="AP104" s="51"/>
      <c r="AQ104" s="51"/>
      <c r="AR104" s="21">
        <v>6.6839999999999997E-2</v>
      </c>
      <c r="AS104" s="56"/>
      <c r="AT104" s="56"/>
    </row>
    <row r="105" spans="1:46" s="80" customFormat="1" x14ac:dyDescent="0.25">
      <c r="A105" s="36">
        <v>1985</v>
      </c>
      <c r="B105" s="75">
        <v>77848</v>
      </c>
      <c r="C105" s="55">
        <v>26844</v>
      </c>
      <c r="H105" s="17"/>
      <c r="I105" s="17"/>
      <c r="J105" s="17"/>
      <c r="L105" s="27">
        <v>1982</v>
      </c>
      <c r="M105" s="27">
        <v>1.4</v>
      </c>
      <c r="N105" s="43"/>
      <c r="O105" s="27">
        <v>0.36</v>
      </c>
      <c r="P105" s="43"/>
      <c r="Q105" s="27">
        <v>3.08</v>
      </c>
      <c r="R105" s="43"/>
      <c r="S105" s="27">
        <v>0.89</v>
      </c>
      <c r="T105" s="43"/>
      <c r="U105" s="27">
        <v>1.1200000000000001</v>
      </c>
      <c r="V105" s="43"/>
      <c r="W105" s="27">
        <v>0.78</v>
      </c>
      <c r="X105" s="43"/>
      <c r="Y105" s="27">
        <v>1.86</v>
      </c>
      <c r="Z105" s="43"/>
      <c r="AA105" s="27">
        <v>1.26</v>
      </c>
      <c r="AB105" s="43"/>
      <c r="AC105" s="27">
        <v>4.1900000000000004</v>
      </c>
      <c r="AD105" s="43"/>
      <c r="AE105" s="27">
        <v>1.1100000000000001</v>
      </c>
      <c r="AF105" s="43"/>
      <c r="AG105" s="27">
        <v>0.7</v>
      </c>
      <c r="AH105" s="43"/>
      <c r="AI105" s="27">
        <v>0.91</v>
      </c>
      <c r="AJ105" s="43"/>
      <c r="AK105" s="27">
        <v>17.66</v>
      </c>
      <c r="AL105" s="16"/>
      <c r="AM105" s="37">
        <f t="shared" si="8"/>
        <v>17.66</v>
      </c>
      <c r="AN105" s="36">
        <f t="shared" si="9"/>
        <v>12</v>
      </c>
      <c r="AO105" s="27">
        <v>1982</v>
      </c>
      <c r="AP105" s="37">
        <f t="shared" si="11"/>
        <v>17.66</v>
      </c>
      <c r="AQ105" s="37">
        <v>11.368473652643303</v>
      </c>
      <c r="AR105" s="50"/>
      <c r="AS105" s="56">
        <v>73.335999999999999</v>
      </c>
      <c r="AT105" s="56">
        <v>25.305</v>
      </c>
    </row>
    <row r="106" spans="1:46" s="80" customFormat="1" x14ac:dyDescent="0.25">
      <c r="A106" s="36">
        <v>1986</v>
      </c>
      <c r="B106" s="75">
        <v>58883</v>
      </c>
      <c r="C106" s="55">
        <v>20656</v>
      </c>
      <c r="D106" s="14"/>
      <c r="I106" s="17"/>
      <c r="J106" s="17"/>
      <c r="L106" s="27"/>
      <c r="M106" s="27"/>
      <c r="N106" s="43"/>
      <c r="O106" s="27"/>
      <c r="P106" s="43"/>
      <c r="Q106" s="27"/>
      <c r="R106" s="43"/>
      <c r="S106" s="27"/>
      <c r="T106" s="43"/>
      <c r="U106" s="27"/>
      <c r="V106" s="43"/>
      <c r="W106" s="27"/>
      <c r="X106" s="43"/>
      <c r="Y106" s="27"/>
      <c r="Z106" s="43"/>
      <c r="AA106" s="27"/>
      <c r="AB106" s="43"/>
      <c r="AC106" s="27"/>
      <c r="AD106" s="43"/>
      <c r="AE106" s="27"/>
      <c r="AF106" s="43"/>
      <c r="AG106" s="27"/>
      <c r="AH106" s="43"/>
      <c r="AI106" s="27"/>
      <c r="AJ106" s="43"/>
      <c r="AK106" s="27"/>
      <c r="AL106" s="16"/>
      <c r="AM106" s="51"/>
      <c r="AN106" s="50"/>
      <c r="AO106" s="22">
        <v>30020</v>
      </c>
      <c r="AP106" s="51"/>
      <c r="AQ106" s="51"/>
      <c r="AR106" s="21">
        <v>0.28964000000000001</v>
      </c>
      <c r="AS106" s="56"/>
      <c r="AT106" s="56"/>
    </row>
    <row r="107" spans="1:46" s="80" customFormat="1" x14ac:dyDescent="0.25">
      <c r="A107" s="36">
        <v>1987</v>
      </c>
      <c r="B107" s="75">
        <v>66028</v>
      </c>
      <c r="C107" s="32">
        <v>22966</v>
      </c>
      <c r="G107" s="17"/>
      <c r="H107" s="17"/>
      <c r="I107" s="17"/>
      <c r="J107" s="17"/>
      <c r="L107" s="27"/>
      <c r="M107" s="27"/>
      <c r="N107" s="43"/>
      <c r="O107" s="27"/>
      <c r="P107" s="43"/>
      <c r="Q107" s="27"/>
      <c r="R107" s="43"/>
      <c r="S107" s="27"/>
      <c r="T107" s="43"/>
      <c r="U107" s="27"/>
      <c r="V107" s="43"/>
      <c r="W107" s="27"/>
      <c r="X107" s="43"/>
      <c r="Y107" s="27"/>
      <c r="Z107" s="43"/>
      <c r="AA107" s="27"/>
      <c r="AB107" s="43"/>
      <c r="AC107" s="27"/>
      <c r="AD107" s="43"/>
      <c r="AE107" s="27"/>
      <c r="AF107" s="43"/>
      <c r="AG107" s="27"/>
      <c r="AH107" s="43"/>
      <c r="AI107" s="27"/>
      <c r="AJ107" s="43"/>
      <c r="AK107" s="27"/>
      <c r="AL107" s="16"/>
      <c r="AM107" s="51"/>
      <c r="AN107" s="50"/>
      <c r="AO107" s="22">
        <v>30062</v>
      </c>
      <c r="AP107" s="51"/>
      <c r="AQ107" s="51"/>
      <c r="AR107" s="21">
        <v>0.42899999999999999</v>
      </c>
      <c r="AS107" s="56"/>
      <c r="AT107" s="56"/>
    </row>
    <row r="108" spans="1:46" s="80" customFormat="1" x14ac:dyDescent="0.25">
      <c r="A108" s="36">
        <v>1988</v>
      </c>
      <c r="B108" s="75">
        <v>63356</v>
      </c>
      <c r="C108" s="32">
        <v>21569</v>
      </c>
      <c r="D108" s="14"/>
      <c r="E108" s="17"/>
      <c r="F108" s="17"/>
      <c r="G108" s="17"/>
      <c r="H108" s="17"/>
      <c r="I108" s="17"/>
      <c r="J108" s="17"/>
      <c r="L108" s="27"/>
      <c r="M108" s="27"/>
      <c r="N108" s="43"/>
      <c r="O108" s="27"/>
      <c r="P108" s="43"/>
      <c r="Q108" s="27"/>
      <c r="R108" s="43"/>
      <c r="S108" s="27"/>
      <c r="T108" s="43"/>
      <c r="U108" s="27"/>
      <c r="V108" s="43"/>
      <c r="W108" s="27"/>
      <c r="X108" s="43"/>
      <c r="Y108" s="27"/>
      <c r="Z108" s="43"/>
      <c r="AA108" s="27"/>
      <c r="AB108" s="43"/>
      <c r="AC108" s="27"/>
      <c r="AD108" s="43"/>
      <c r="AE108" s="27"/>
      <c r="AF108" s="43"/>
      <c r="AG108" s="27"/>
      <c r="AH108" s="43"/>
      <c r="AI108" s="27"/>
      <c r="AJ108" s="43"/>
      <c r="AK108" s="27"/>
      <c r="AL108" s="16"/>
      <c r="AM108" s="51"/>
      <c r="AN108" s="50"/>
      <c r="AO108" s="22">
        <v>30071</v>
      </c>
      <c r="AP108" s="51"/>
      <c r="AQ108" s="51"/>
      <c r="AR108" s="21">
        <v>0.76900000000000002</v>
      </c>
      <c r="AS108" s="56"/>
      <c r="AT108" s="56"/>
    </row>
    <row r="109" spans="1:46" s="80" customFormat="1" x14ac:dyDescent="0.25">
      <c r="A109" s="36">
        <v>1989</v>
      </c>
      <c r="B109" s="32">
        <v>66734</v>
      </c>
      <c r="C109" s="32">
        <v>23485</v>
      </c>
      <c r="D109" s="14"/>
      <c r="E109" s="17"/>
      <c r="F109" s="17"/>
      <c r="G109" s="17"/>
      <c r="H109" s="17"/>
      <c r="I109" s="17"/>
      <c r="J109" s="17"/>
      <c r="L109" s="27">
        <v>1983</v>
      </c>
      <c r="M109" s="27">
        <v>2.4900000000000002</v>
      </c>
      <c r="N109" s="43"/>
      <c r="O109" s="27">
        <v>0.59</v>
      </c>
      <c r="P109" s="43"/>
      <c r="Q109" s="27">
        <v>2.64</v>
      </c>
      <c r="R109" s="43"/>
      <c r="S109" s="27">
        <v>2.3199999999999998</v>
      </c>
      <c r="T109" s="43"/>
      <c r="U109" s="27">
        <v>0.66</v>
      </c>
      <c r="V109" s="43"/>
      <c r="W109" s="27">
        <v>1.49</v>
      </c>
      <c r="X109" s="43"/>
      <c r="Y109" s="27">
        <v>0.32</v>
      </c>
      <c r="Z109" s="43"/>
      <c r="AA109" s="27">
        <v>4.42</v>
      </c>
      <c r="AB109" s="43"/>
      <c r="AC109" s="27">
        <v>1.41</v>
      </c>
      <c r="AD109" s="43"/>
      <c r="AE109" s="27">
        <v>1.56</v>
      </c>
      <c r="AF109" s="43"/>
      <c r="AG109" s="27">
        <v>1.37</v>
      </c>
      <c r="AH109" s="43"/>
      <c r="AI109" s="27">
        <v>3.65</v>
      </c>
      <c r="AJ109" s="43"/>
      <c r="AK109" s="27">
        <v>22.92</v>
      </c>
      <c r="AL109" s="16"/>
      <c r="AM109" s="37">
        <f t="shared" si="8"/>
        <v>22.919999999999998</v>
      </c>
      <c r="AN109" s="36">
        <f t="shared" si="9"/>
        <v>12</v>
      </c>
      <c r="AO109" s="27">
        <v>1983</v>
      </c>
      <c r="AP109" s="37">
        <f t="shared" si="11"/>
        <v>22.919999999999998</v>
      </c>
      <c r="AQ109" s="37">
        <v>11.368473652643303</v>
      </c>
      <c r="AR109" s="50"/>
      <c r="AS109" s="56">
        <v>71.856999999999999</v>
      </c>
      <c r="AT109" s="56">
        <v>24.812000000000001</v>
      </c>
    </row>
    <row r="110" spans="1:46" s="80" customFormat="1" x14ac:dyDescent="0.25">
      <c r="A110" s="36">
        <v>1990</v>
      </c>
      <c r="B110" s="32">
        <v>64210</v>
      </c>
      <c r="C110" s="32">
        <v>22235</v>
      </c>
      <c r="D110" s="14"/>
      <c r="E110" s="17"/>
      <c r="F110" s="17"/>
      <c r="G110" s="17"/>
      <c r="H110" s="17"/>
      <c r="I110" s="17"/>
      <c r="J110" s="17"/>
      <c r="L110" s="27"/>
      <c r="M110" s="27"/>
      <c r="N110" s="43"/>
      <c r="O110" s="27"/>
      <c r="P110" s="43"/>
      <c r="Q110" s="27"/>
      <c r="R110" s="43"/>
      <c r="S110" s="27"/>
      <c r="T110" s="43"/>
      <c r="U110" s="27"/>
      <c r="V110" s="43"/>
      <c r="W110" s="27"/>
      <c r="X110" s="43"/>
      <c r="Y110" s="27"/>
      <c r="Z110" s="43"/>
      <c r="AA110" s="27"/>
      <c r="AB110" s="43"/>
      <c r="AC110" s="27"/>
      <c r="AD110" s="43"/>
      <c r="AE110" s="27"/>
      <c r="AF110" s="43"/>
      <c r="AG110" s="27"/>
      <c r="AH110" s="43"/>
      <c r="AI110" s="27"/>
      <c r="AJ110" s="43"/>
      <c r="AK110" s="27"/>
      <c r="AL110" s="16"/>
      <c r="AM110" s="51"/>
      <c r="AN110" s="50"/>
      <c r="AO110" s="22">
        <v>30503</v>
      </c>
      <c r="AP110" s="51"/>
      <c r="AQ110" s="51"/>
      <c r="AR110" s="21">
        <v>2.39</v>
      </c>
      <c r="AS110" s="56"/>
      <c r="AT110" s="56"/>
    </row>
    <row r="111" spans="1:46" s="80" customFormat="1" x14ac:dyDescent="0.25">
      <c r="A111" s="36">
        <v>1991</v>
      </c>
      <c r="B111" s="32"/>
      <c r="C111" s="32"/>
      <c r="D111" s="14"/>
      <c r="E111" s="17"/>
      <c r="F111" s="17"/>
      <c r="G111" s="17"/>
      <c r="H111" s="17"/>
      <c r="I111" s="17"/>
      <c r="J111" s="17"/>
      <c r="L111" s="27"/>
      <c r="M111" s="27"/>
      <c r="N111" s="43"/>
      <c r="O111" s="27"/>
      <c r="P111" s="43"/>
      <c r="Q111" s="27"/>
      <c r="R111" s="43"/>
      <c r="S111" s="27"/>
      <c r="T111" s="43"/>
      <c r="U111" s="27"/>
      <c r="V111" s="43"/>
      <c r="W111" s="27"/>
      <c r="X111" s="43"/>
      <c r="Y111" s="27"/>
      <c r="Z111" s="43"/>
      <c r="AA111" s="27"/>
      <c r="AB111" s="43"/>
      <c r="AC111" s="27"/>
      <c r="AD111" s="43"/>
      <c r="AE111" s="27"/>
      <c r="AF111" s="43"/>
      <c r="AG111" s="27"/>
      <c r="AH111" s="43"/>
      <c r="AI111" s="27"/>
      <c r="AJ111" s="43"/>
      <c r="AK111" s="27"/>
      <c r="AL111" s="16"/>
      <c r="AM111" s="51"/>
      <c r="AN111" s="50"/>
      <c r="AO111" s="22">
        <v>30531</v>
      </c>
      <c r="AP111" s="51"/>
      <c r="AQ111" s="51"/>
      <c r="AR111" s="21">
        <v>2.82</v>
      </c>
      <c r="AS111" s="56"/>
      <c r="AT111" s="56"/>
    </row>
    <row r="112" spans="1:46" s="80" customFormat="1" x14ac:dyDescent="0.25">
      <c r="A112" s="36">
        <v>1992</v>
      </c>
      <c r="B112" s="75">
        <v>58585</v>
      </c>
      <c r="C112" s="32">
        <v>20640</v>
      </c>
      <c r="D112" s="14"/>
      <c r="E112" s="17"/>
      <c r="F112" s="17"/>
      <c r="G112" s="17"/>
      <c r="H112" s="17"/>
      <c r="I112" s="17"/>
      <c r="J112" s="17"/>
      <c r="L112" s="27"/>
      <c r="M112" s="27"/>
      <c r="N112" s="43"/>
      <c r="O112" s="27"/>
      <c r="P112" s="43"/>
      <c r="Q112" s="27"/>
      <c r="R112" s="43"/>
      <c r="S112" s="27"/>
      <c r="T112" s="43"/>
      <c r="U112" s="27"/>
      <c r="V112" s="43"/>
      <c r="W112" s="27"/>
      <c r="X112" s="43"/>
      <c r="Y112" s="27"/>
      <c r="Z112" s="43"/>
      <c r="AA112" s="27"/>
      <c r="AB112" s="43"/>
      <c r="AC112" s="27"/>
      <c r="AD112" s="43"/>
      <c r="AE112" s="27"/>
      <c r="AF112" s="43"/>
      <c r="AG112" s="27"/>
      <c r="AH112" s="43"/>
      <c r="AI112" s="27"/>
      <c r="AJ112" s="43"/>
      <c r="AK112" s="27"/>
      <c r="AL112" s="16"/>
      <c r="AM112" s="51"/>
      <c r="AN112" s="50"/>
      <c r="AO112" s="22">
        <v>30628</v>
      </c>
      <c r="AP112" s="51"/>
      <c r="AQ112" s="51"/>
      <c r="AR112" s="21">
        <v>2.83</v>
      </c>
      <c r="AS112" s="56"/>
      <c r="AT112" s="56"/>
    </row>
    <row r="113" spans="1:46" s="80" customFormat="1" x14ac:dyDescent="0.25">
      <c r="A113" s="36">
        <v>1993</v>
      </c>
      <c r="B113" s="75">
        <v>60478</v>
      </c>
      <c r="C113" s="32">
        <v>21421</v>
      </c>
      <c r="D113" s="14"/>
      <c r="E113" s="17"/>
      <c r="F113" s="17"/>
      <c r="G113" s="17"/>
      <c r="H113" s="17"/>
      <c r="I113" s="17"/>
      <c r="J113" s="17"/>
      <c r="L113" s="27">
        <v>1984</v>
      </c>
      <c r="M113" s="27">
        <v>0.55000000000000004</v>
      </c>
      <c r="N113" s="43"/>
      <c r="O113" s="27">
        <v>0.92</v>
      </c>
      <c r="P113" s="43"/>
      <c r="Q113" s="27">
        <v>1.69</v>
      </c>
      <c r="R113" s="43"/>
      <c r="S113" s="27">
        <v>1.38</v>
      </c>
      <c r="T113" s="43" t="s">
        <v>35</v>
      </c>
      <c r="U113" s="27">
        <v>0.35</v>
      </c>
      <c r="V113" s="43"/>
      <c r="W113" s="27">
        <v>1.41</v>
      </c>
      <c r="X113" s="43" t="s">
        <v>35</v>
      </c>
      <c r="Y113" s="27">
        <v>2.41</v>
      </c>
      <c r="Z113" s="43"/>
      <c r="AA113" s="27">
        <v>2.2000000000000002</v>
      </c>
      <c r="AB113" s="43" t="s">
        <v>34</v>
      </c>
      <c r="AC113" s="27">
        <v>3.15</v>
      </c>
      <c r="AD113" s="43"/>
      <c r="AE113" s="27">
        <v>1.5</v>
      </c>
      <c r="AF113" s="43"/>
      <c r="AG113" s="27">
        <v>0.55000000000000004</v>
      </c>
      <c r="AH113" s="43"/>
      <c r="AI113" s="27">
        <v>0.75</v>
      </c>
      <c r="AJ113" s="43" t="s">
        <v>34</v>
      </c>
      <c r="AK113" s="27">
        <v>16.86</v>
      </c>
      <c r="AL113" s="16"/>
      <c r="AM113" s="37">
        <f t="shared" si="8"/>
        <v>16.86</v>
      </c>
      <c r="AN113" s="36">
        <f t="shared" si="9"/>
        <v>12</v>
      </c>
      <c r="AO113" s="27">
        <v>1984</v>
      </c>
      <c r="AP113" s="37">
        <f t="shared" si="11"/>
        <v>16.86</v>
      </c>
      <c r="AQ113" s="37">
        <v>11.368473652643303</v>
      </c>
      <c r="AR113" s="50"/>
      <c r="AS113" s="56">
        <v>78.73</v>
      </c>
      <c r="AT113" s="56">
        <v>26.844000000000001</v>
      </c>
    </row>
    <row r="114" spans="1:46" s="80" customFormat="1" x14ac:dyDescent="0.25">
      <c r="A114" s="36">
        <v>1994</v>
      </c>
      <c r="B114" s="75">
        <v>60883</v>
      </c>
      <c r="C114" s="32">
        <v>21556</v>
      </c>
      <c r="D114" s="14"/>
      <c r="E114" s="17"/>
      <c r="F114" s="17"/>
      <c r="G114" s="17"/>
      <c r="H114" s="17"/>
      <c r="I114" s="17"/>
      <c r="J114" s="17"/>
      <c r="L114" s="27"/>
      <c r="M114" s="27"/>
      <c r="N114" s="43"/>
      <c r="O114" s="27"/>
      <c r="P114" s="43"/>
      <c r="Q114" s="27"/>
      <c r="R114" s="43"/>
      <c r="S114" s="27"/>
      <c r="T114" s="43"/>
      <c r="U114" s="27"/>
      <c r="V114" s="43"/>
      <c r="W114" s="27"/>
      <c r="X114" s="43"/>
      <c r="Y114" s="27"/>
      <c r="Z114" s="43"/>
      <c r="AA114" s="27"/>
      <c r="AB114" s="43"/>
      <c r="AC114" s="27"/>
      <c r="AD114" s="43"/>
      <c r="AE114" s="27"/>
      <c r="AF114" s="43"/>
      <c r="AG114" s="27"/>
      <c r="AH114" s="43"/>
      <c r="AI114" s="27"/>
      <c r="AJ114" s="43"/>
      <c r="AK114" s="27"/>
      <c r="AL114" s="16"/>
      <c r="AM114" s="51"/>
      <c r="AN114" s="50"/>
      <c r="AO114" s="22">
        <v>30845</v>
      </c>
      <c r="AP114" s="51"/>
      <c r="AQ114" s="51"/>
      <c r="AR114" s="21">
        <v>4.1500000000000004</v>
      </c>
      <c r="AS114" s="56"/>
      <c r="AT114" s="56"/>
    </row>
    <row r="115" spans="1:46" s="80" customFormat="1" x14ac:dyDescent="0.25">
      <c r="A115" s="36">
        <v>1995</v>
      </c>
      <c r="B115" s="75">
        <v>60883</v>
      </c>
      <c r="C115" s="32">
        <v>19750</v>
      </c>
      <c r="D115" s="14"/>
      <c r="E115" s="17"/>
      <c r="F115" s="17"/>
      <c r="G115" s="17"/>
      <c r="H115" s="17"/>
      <c r="I115" s="17"/>
      <c r="J115" s="17"/>
      <c r="L115" s="27"/>
      <c r="M115" s="27"/>
      <c r="N115" s="43"/>
      <c r="O115" s="27"/>
      <c r="P115" s="43"/>
      <c r="Q115" s="27"/>
      <c r="R115" s="43"/>
      <c r="S115" s="27"/>
      <c r="T115" s="43"/>
      <c r="U115" s="27"/>
      <c r="V115" s="43"/>
      <c r="W115" s="27"/>
      <c r="X115" s="43"/>
      <c r="Y115" s="27"/>
      <c r="Z115" s="43"/>
      <c r="AA115" s="27"/>
      <c r="AB115" s="43"/>
      <c r="AC115" s="27"/>
      <c r="AD115" s="43"/>
      <c r="AE115" s="27"/>
      <c r="AF115" s="43"/>
      <c r="AG115" s="27"/>
      <c r="AH115" s="43"/>
      <c r="AI115" s="27"/>
      <c r="AJ115" s="43"/>
      <c r="AK115" s="27"/>
      <c r="AL115" s="16"/>
      <c r="AM115" s="51"/>
      <c r="AN115" s="50"/>
      <c r="AO115" s="22">
        <v>31000</v>
      </c>
      <c r="AP115" s="51"/>
      <c r="AQ115" s="51"/>
      <c r="AR115" s="21">
        <v>3.02</v>
      </c>
      <c r="AS115" s="56"/>
      <c r="AT115" s="56"/>
    </row>
    <row r="116" spans="1:46" s="80" customFormat="1" x14ac:dyDescent="0.25">
      <c r="A116" s="36">
        <v>1996</v>
      </c>
      <c r="B116" s="32">
        <v>57779</v>
      </c>
      <c r="C116" s="32">
        <v>20413</v>
      </c>
      <c r="D116" s="14"/>
      <c r="E116" s="17"/>
      <c r="F116" s="17"/>
      <c r="G116" s="17"/>
      <c r="H116" s="17"/>
      <c r="I116" s="17"/>
      <c r="J116" s="17"/>
      <c r="L116" s="39">
        <v>1985</v>
      </c>
      <c r="M116" s="39">
        <v>0.42</v>
      </c>
      <c r="N116" s="46" t="s">
        <v>34</v>
      </c>
      <c r="O116" s="39">
        <v>0.25</v>
      </c>
      <c r="P116" s="46"/>
      <c r="Q116" s="39">
        <v>1.02</v>
      </c>
      <c r="R116" s="46"/>
      <c r="S116" s="39">
        <v>0.12</v>
      </c>
      <c r="T116" s="46"/>
      <c r="U116" s="39">
        <v>0.62</v>
      </c>
      <c r="V116" s="46" t="s">
        <v>34</v>
      </c>
      <c r="W116" s="39">
        <v>0.48</v>
      </c>
      <c r="X116" s="46" t="s">
        <v>35</v>
      </c>
      <c r="Y116" s="39">
        <v>0</v>
      </c>
      <c r="Z116" s="46" t="s">
        <v>25</v>
      </c>
      <c r="AA116" s="39">
        <v>0</v>
      </c>
      <c r="AB116" s="46" t="s">
        <v>25</v>
      </c>
      <c r="AC116" s="39">
        <v>0</v>
      </c>
      <c r="AD116" s="46" t="s">
        <v>28</v>
      </c>
      <c r="AE116" s="39">
        <v>1.31</v>
      </c>
      <c r="AF116" s="46" t="s">
        <v>37</v>
      </c>
      <c r="AG116" s="39">
        <v>1.91</v>
      </c>
      <c r="AH116" s="46"/>
      <c r="AI116" s="39">
        <v>0.69</v>
      </c>
      <c r="AJ116" s="46"/>
      <c r="AK116" s="39">
        <v>6.82</v>
      </c>
      <c r="AL116" s="40"/>
      <c r="AM116" s="41">
        <f t="shared" si="8"/>
        <v>6.82</v>
      </c>
      <c r="AN116" s="42">
        <f>12-3</f>
        <v>9</v>
      </c>
      <c r="AO116" s="39">
        <v>1985</v>
      </c>
      <c r="AP116" s="41"/>
      <c r="AQ116" s="37">
        <v>11.368473652643303</v>
      </c>
      <c r="AR116" s="50"/>
      <c r="AS116" s="56">
        <v>77.847999999999999</v>
      </c>
      <c r="AT116" s="56">
        <v>26.844000000000001</v>
      </c>
    </row>
    <row r="117" spans="1:46" s="80" customFormat="1" x14ac:dyDescent="0.25">
      <c r="A117" s="36">
        <v>1997</v>
      </c>
      <c r="B117" s="32">
        <v>55140</v>
      </c>
      <c r="C117" s="32">
        <v>19750</v>
      </c>
      <c r="D117" s="14"/>
      <c r="E117" s="17"/>
      <c r="F117" s="17"/>
      <c r="G117" s="17"/>
      <c r="H117" s="17"/>
      <c r="I117" s="17"/>
      <c r="J117" s="17"/>
      <c r="L117" s="39"/>
      <c r="M117" s="39"/>
      <c r="N117" s="46"/>
      <c r="O117" s="39"/>
      <c r="P117" s="46"/>
      <c r="Q117" s="39"/>
      <c r="R117" s="46"/>
      <c r="S117" s="39"/>
      <c r="T117" s="46"/>
      <c r="U117" s="39"/>
      <c r="V117" s="46"/>
      <c r="W117" s="39"/>
      <c r="X117" s="46"/>
      <c r="Y117" s="39"/>
      <c r="Z117" s="46"/>
      <c r="AA117" s="39"/>
      <c r="AB117" s="46"/>
      <c r="AC117" s="39"/>
      <c r="AD117" s="46"/>
      <c r="AE117" s="39"/>
      <c r="AF117" s="46"/>
      <c r="AG117" s="39"/>
      <c r="AH117" s="46"/>
      <c r="AI117" s="39"/>
      <c r="AJ117" s="46"/>
      <c r="AK117" s="39"/>
      <c r="AL117" s="40"/>
      <c r="AM117" s="51"/>
      <c r="AN117" s="50"/>
      <c r="AO117" s="22">
        <v>31065</v>
      </c>
      <c r="AP117" s="51"/>
      <c r="AQ117" s="51"/>
      <c r="AR117" s="21">
        <v>3.29</v>
      </c>
      <c r="AS117" s="56"/>
      <c r="AT117" s="56"/>
    </row>
    <row r="118" spans="1:46" s="80" customFormat="1" x14ac:dyDescent="0.25">
      <c r="A118" s="36">
        <v>1998</v>
      </c>
      <c r="B118" s="32">
        <v>60985</v>
      </c>
      <c r="C118" s="32">
        <v>18916</v>
      </c>
      <c r="D118" s="14"/>
      <c r="E118" s="17"/>
      <c r="F118" s="17"/>
      <c r="G118" s="17"/>
      <c r="H118" s="17"/>
      <c r="I118" s="17"/>
      <c r="J118" s="17"/>
      <c r="L118" s="39"/>
      <c r="M118" s="39"/>
      <c r="N118" s="46"/>
      <c r="O118" s="39"/>
      <c r="P118" s="46"/>
      <c r="Q118" s="39"/>
      <c r="R118" s="46"/>
      <c r="S118" s="39"/>
      <c r="T118" s="46"/>
      <c r="U118" s="39"/>
      <c r="V118" s="46"/>
      <c r="W118" s="39"/>
      <c r="X118" s="46"/>
      <c r="Y118" s="39"/>
      <c r="Z118" s="46"/>
      <c r="AA118" s="39"/>
      <c r="AB118" s="46"/>
      <c r="AC118" s="39"/>
      <c r="AD118" s="46"/>
      <c r="AE118" s="39"/>
      <c r="AF118" s="46"/>
      <c r="AG118" s="39"/>
      <c r="AH118" s="46"/>
      <c r="AI118" s="39"/>
      <c r="AJ118" s="46"/>
      <c r="AK118" s="39"/>
      <c r="AL118" s="40"/>
      <c r="AM118" s="51"/>
      <c r="AN118" s="50"/>
      <c r="AO118" s="22">
        <v>31194</v>
      </c>
      <c r="AP118" s="51"/>
      <c r="AQ118" s="51"/>
      <c r="AR118" s="21">
        <v>3.3</v>
      </c>
      <c r="AS118" s="56"/>
      <c r="AT118" s="56"/>
    </row>
    <row r="119" spans="1:46" s="80" customFormat="1" x14ac:dyDescent="0.25">
      <c r="A119" s="36">
        <v>1999</v>
      </c>
      <c r="B119" s="75">
        <v>68883</v>
      </c>
      <c r="C119" s="32">
        <v>23588</v>
      </c>
      <c r="D119" s="14"/>
      <c r="E119" s="17"/>
      <c r="F119" s="17"/>
      <c r="G119" s="17"/>
      <c r="H119" s="17"/>
      <c r="I119" s="17"/>
      <c r="J119" s="17"/>
      <c r="L119" s="39"/>
      <c r="M119" s="39"/>
      <c r="N119" s="46"/>
      <c r="O119" s="39"/>
      <c r="P119" s="46"/>
      <c r="Q119" s="39"/>
      <c r="R119" s="46"/>
      <c r="S119" s="39"/>
      <c r="T119" s="46"/>
      <c r="U119" s="39"/>
      <c r="V119" s="46"/>
      <c r="W119" s="39"/>
      <c r="X119" s="46"/>
      <c r="Y119" s="39"/>
      <c r="Z119" s="46"/>
      <c r="AA119" s="39"/>
      <c r="AB119" s="46"/>
      <c r="AC119" s="39"/>
      <c r="AD119" s="46"/>
      <c r="AE119" s="39"/>
      <c r="AF119" s="46"/>
      <c r="AG119" s="39"/>
      <c r="AH119" s="46"/>
      <c r="AI119" s="39"/>
      <c r="AJ119" s="46"/>
      <c r="AK119" s="39"/>
      <c r="AL119" s="40"/>
      <c r="AM119" s="51"/>
      <c r="AN119" s="50"/>
      <c r="AO119" s="22">
        <v>31354</v>
      </c>
      <c r="AP119" s="51"/>
      <c r="AQ119" s="51"/>
      <c r="AR119" s="21">
        <v>2.4900000000000002</v>
      </c>
      <c r="AS119" s="56"/>
      <c r="AT119" s="56"/>
    </row>
    <row r="120" spans="1:46" s="80" customFormat="1" x14ac:dyDescent="0.25">
      <c r="A120" s="36">
        <v>2000</v>
      </c>
      <c r="B120" s="75">
        <v>70601</v>
      </c>
      <c r="C120" s="32">
        <v>22525</v>
      </c>
      <c r="D120" s="14"/>
      <c r="E120" s="17"/>
      <c r="F120" s="17"/>
      <c r="G120" s="17"/>
      <c r="H120" s="17"/>
      <c r="I120" s="17"/>
      <c r="J120" s="17"/>
      <c r="L120" s="27">
        <v>1986</v>
      </c>
      <c r="M120" s="27">
        <v>0.23</v>
      </c>
      <c r="N120" s="43"/>
      <c r="O120" s="27">
        <v>1.59</v>
      </c>
      <c r="P120" s="43"/>
      <c r="Q120" s="27">
        <v>1.19</v>
      </c>
      <c r="R120" s="43"/>
      <c r="S120" s="27">
        <v>2.15</v>
      </c>
      <c r="T120" s="43"/>
      <c r="U120" s="27">
        <v>0.91</v>
      </c>
      <c r="V120" s="43"/>
      <c r="W120" s="27">
        <v>0.09</v>
      </c>
      <c r="X120" s="43"/>
      <c r="Y120" s="27">
        <v>0.18</v>
      </c>
      <c r="Z120" s="43"/>
      <c r="AA120" s="27">
        <v>0.37</v>
      </c>
      <c r="AB120" s="43"/>
      <c r="AC120" s="27">
        <v>0.1</v>
      </c>
      <c r="AD120" s="43"/>
      <c r="AE120" s="27">
        <v>1.33</v>
      </c>
      <c r="AF120" s="43"/>
      <c r="AG120" s="27">
        <v>0.15</v>
      </c>
      <c r="AH120" s="43"/>
      <c r="AI120" s="27">
        <v>0</v>
      </c>
      <c r="AJ120" s="43"/>
      <c r="AK120" s="27">
        <v>8.2899999999999991</v>
      </c>
      <c r="AL120" s="16"/>
      <c r="AM120" s="37">
        <f t="shared" si="8"/>
        <v>8.2900000000000009</v>
      </c>
      <c r="AN120" s="36">
        <f t="shared" si="9"/>
        <v>12</v>
      </c>
      <c r="AO120" s="27">
        <v>1986</v>
      </c>
      <c r="AP120" s="37">
        <f t="shared" ref="AP120:AP158" si="12">(AM120*12)/AN120</f>
        <v>8.2900000000000009</v>
      </c>
      <c r="AQ120" s="37">
        <v>11.368473652643303</v>
      </c>
      <c r="AR120" s="50"/>
      <c r="AS120" s="56">
        <v>58.883000000000003</v>
      </c>
      <c r="AT120" s="56">
        <v>20.655999999999999</v>
      </c>
    </row>
    <row r="121" spans="1:46" s="80" customFormat="1" x14ac:dyDescent="0.25">
      <c r="A121" s="36">
        <v>2001</v>
      </c>
      <c r="B121" s="75"/>
      <c r="C121" s="32"/>
      <c r="D121" s="14"/>
      <c r="E121" s="17"/>
      <c r="F121" s="17"/>
      <c r="G121" s="17"/>
      <c r="H121" s="17"/>
      <c r="I121" s="17"/>
      <c r="J121" s="17"/>
      <c r="L121" s="27"/>
      <c r="M121" s="27"/>
      <c r="N121" s="43"/>
      <c r="O121" s="27"/>
      <c r="P121" s="43"/>
      <c r="Q121" s="27"/>
      <c r="R121" s="43"/>
      <c r="S121" s="27"/>
      <c r="T121" s="43"/>
      <c r="U121" s="27"/>
      <c r="V121" s="43"/>
      <c r="W121" s="27"/>
      <c r="X121" s="43"/>
      <c r="Y121" s="27"/>
      <c r="Z121" s="43"/>
      <c r="AA121" s="27"/>
      <c r="AB121" s="43"/>
      <c r="AC121" s="27"/>
      <c r="AD121" s="43"/>
      <c r="AE121" s="27"/>
      <c r="AF121" s="43"/>
      <c r="AG121" s="27"/>
      <c r="AH121" s="43"/>
      <c r="AI121" s="27"/>
      <c r="AJ121" s="43"/>
      <c r="AK121" s="27"/>
      <c r="AL121" s="16"/>
      <c r="AM121" s="51"/>
      <c r="AN121" s="50"/>
      <c r="AO121" s="22">
        <v>31448</v>
      </c>
      <c r="AP121" s="51"/>
      <c r="AQ121" s="51"/>
      <c r="AR121" s="21">
        <v>2.23</v>
      </c>
      <c r="AS121" s="56"/>
      <c r="AT121" s="56"/>
    </row>
    <row r="122" spans="1:46" s="80" customFormat="1" x14ac:dyDescent="0.25">
      <c r="A122" s="36">
        <v>2002</v>
      </c>
      <c r="B122" s="75">
        <v>60900</v>
      </c>
      <c r="C122" s="32">
        <v>21850</v>
      </c>
      <c r="D122" s="14"/>
      <c r="E122" s="17"/>
      <c r="F122" s="17"/>
      <c r="G122" s="17"/>
      <c r="H122" s="17"/>
      <c r="I122" s="17"/>
      <c r="J122" s="17"/>
      <c r="L122" s="27">
        <v>1987</v>
      </c>
      <c r="M122" s="27">
        <v>1.05</v>
      </c>
      <c r="N122" s="43"/>
      <c r="O122" s="27">
        <v>1.06</v>
      </c>
      <c r="P122" s="43"/>
      <c r="Q122" s="27">
        <v>3.88</v>
      </c>
      <c r="R122" s="43"/>
      <c r="S122" s="27">
        <v>0.33</v>
      </c>
      <c r="T122" s="43" t="s">
        <v>35</v>
      </c>
      <c r="U122" s="27">
        <v>4.59</v>
      </c>
      <c r="V122" s="43"/>
      <c r="W122" s="27">
        <v>0.32</v>
      </c>
      <c r="X122" s="43"/>
      <c r="Y122" s="27">
        <v>0.14000000000000001</v>
      </c>
      <c r="Z122" s="43"/>
      <c r="AA122" s="27">
        <v>0</v>
      </c>
      <c r="AB122" s="43"/>
      <c r="AC122" s="27">
        <v>0</v>
      </c>
      <c r="AD122" s="43"/>
      <c r="AE122" s="27">
        <v>0.67</v>
      </c>
      <c r="AF122" s="43"/>
      <c r="AG122" s="27">
        <v>3.56</v>
      </c>
      <c r="AH122" s="43"/>
      <c r="AI122" s="27">
        <v>0.76</v>
      </c>
      <c r="AJ122" s="43"/>
      <c r="AK122" s="27">
        <v>16.36</v>
      </c>
      <c r="AL122" s="16"/>
      <c r="AM122" s="37">
        <f t="shared" si="8"/>
        <v>16.360000000000003</v>
      </c>
      <c r="AN122" s="36">
        <f t="shared" si="9"/>
        <v>12</v>
      </c>
      <c r="AO122" s="27">
        <v>1987</v>
      </c>
      <c r="AP122" s="37">
        <f t="shared" si="12"/>
        <v>16.360000000000003</v>
      </c>
      <c r="AQ122" s="37">
        <v>11.368473652643303</v>
      </c>
      <c r="AR122" s="50"/>
      <c r="AS122" s="56">
        <v>66.028000000000006</v>
      </c>
      <c r="AT122" s="56">
        <v>22.966000000000001</v>
      </c>
    </row>
    <row r="123" spans="1:46" s="80" customFormat="1" x14ac:dyDescent="0.25">
      <c r="A123" s="36">
        <v>2003</v>
      </c>
      <c r="B123" s="32">
        <v>60900</v>
      </c>
      <c r="C123" s="32">
        <v>21850</v>
      </c>
      <c r="D123" s="14"/>
      <c r="E123" s="17"/>
      <c r="F123" s="17"/>
      <c r="G123" s="17"/>
      <c r="H123" s="17"/>
      <c r="I123" s="17"/>
      <c r="J123" s="17"/>
      <c r="L123" s="27"/>
      <c r="M123" s="27"/>
      <c r="N123" s="43"/>
      <c r="O123" s="27"/>
      <c r="P123" s="43"/>
      <c r="Q123" s="27"/>
      <c r="R123" s="43"/>
      <c r="S123" s="27"/>
      <c r="T123" s="43"/>
      <c r="U123" s="27"/>
      <c r="V123" s="43"/>
      <c r="W123" s="27"/>
      <c r="X123" s="43"/>
      <c r="Y123" s="27"/>
      <c r="Z123" s="43"/>
      <c r="AA123" s="27"/>
      <c r="AB123" s="43"/>
      <c r="AC123" s="27"/>
      <c r="AD123" s="43"/>
      <c r="AE123" s="27"/>
      <c r="AF123" s="43"/>
      <c r="AG123" s="27"/>
      <c r="AH123" s="43"/>
      <c r="AI123" s="27"/>
      <c r="AJ123" s="43"/>
      <c r="AK123" s="27"/>
      <c r="AL123" s="16"/>
      <c r="AM123" s="51"/>
      <c r="AN123" s="50"/>
      <c r="AO123" s="22">
        <v>31817</v>
      </c>
      <c r="AP123" s="51"/>
      <c r="AQ123" s="51"/>
      <c r="AR123" s="25">
        <v>1.82</v>
      </c>
      <c r="AS123" s="56"/>
      <c r="AT123" s="56"/>
    </row>
    <row r="124" spans="1:46" s="80" customFormat="1" x14ac:dyDescent="0.25">
      <c r="A124" s="36">
        <v>2004</v>
      </c>
      <c r="B124" s="32">
        <v>65687</v>
      </c>
      <c r="C124" s="32">
        <v>23126</v>
      </c>
      <c r="D124" s="14"/>
      <c r="E124" s="17"/>
      <c r="F124" s="17"/>
      <c r="G124" s="17"/>
      <c r="H124" s="17"/>
      <c r="I124" s="17"/>
      <c r="J124" s="17"/>
      <c r="L124" s="27"/>
      <c r="M124" s="27"/>
      <c r="N124" s="43"/>
      <c r="O124" s="27"/>
      <c r="P124" s="43"/>
      <c r="Q124" s="27"/>
      <c r="R124" s="43"/>
      <c r="S124" s="27"/>
      <c r="T124" s="43"/>
      <c r="U124" s="27"/>
      <c r="V124" s="43"/>
      <c r="W124" s="27"/>
      <c r="X124" s="43"/>
      <c r="Y124" s="27"/>
      <c r="Z124" s="43"/>
      <c r="AA124" s="27"/>
      <c r="AB124" s="43"/>
      <c r="AC124" s="27"/>
      <c r="AD124" s="43"/>
      <c r="AE124" s="27"/>
      <c r="AF124" s="43"/>
      <c r="AG124" s="27"/>
      <c r="AH124" s="43"/>
      <c r="AI124" s="27"/>
      <c r="AJ124" s="43"/>
      <c r="AK124" s="27"/>
      <c r="AL124" s="16"/>
      <c r="AM124" s="51"/>
      <c r="AN124" s="50"/>
      <c r="AO124" s="22">
        <v>31999</v>
      </c>
      <c r="AP124" s="51"/>
      <c r="AQ124" s="51"/>
      <c r="AR124" s="25">
        <v>0.71299999999999997</v>
      </c>
      <c r="AS124" s="56"/>
      <c r="AT124" s="56"/>
    </row>
    <row r="125" spans="1:46" s="80" customFormat="1" x14ac:dyDescent="0.25">
      <c r="A125" s="36">
        <v>2005</v>
      </c>
      <c r="B125" s="32">
        <v>65687</v>
      </c>
      <c r="C125" s="32">
        <v>23126</v>
      </c>
      <c r="D125" s="14"/>
      <c r="E125" s="17"/>
      <c r="F125" s="17"/>
      <c r="G125" s="17"/>
      <c r="H125" s="17"/>
      <c r="I125" s="17"/>
      <c r="J125" s="17"/>
      <c r="L125" s="27">
        <v>1988</v>
      </c>
      <c r="M125" s="27">
        <v>1.37</v>
      </c>
      <c r="N125" s="43"/>
      <c r="O125" s="27">
        <v>0.08</v>
      </c>
      <c r="P125" s="43"/>
      <c r="Q125" s="27">
        <v>0.05</v>
      </c>
      <c r="R125" s="43"/>
      <c r="S125" s="27">
        <v>1.1000000000000001</v>
      </c>
      <c r="T125" s="43"/>
      <c r="U125" s="27">
        <v>2.2999999999999998</v>
      </c>
      <c r="V125" s="43"/>
      <c r="W125" s="27">
        <v>0.22</v>
      </c>
      <c r="X125" s="43"/>
      <c r="Y125" s="27">
        <v>0</v>
      </c>
      <c r="Z125" s="43"/>
      <c r="AA125" s="27">
        <v>0.75</v>
      </c>
      <c r="AB125" s="43"/>
      <c r="AC125" s="27">
        <v>0.5</v>
      </c>
      <c r="AD125" s="43"/>
      <c r="AE125" s="27">
        <v>0.52</v>
      </c>
      <c r="AF125" s="43"/>
      <c r="AG125" s="27">
        <v>1.83</v>
      </c>
      <c r="AH125" s="43"/>
      <c r="AI125" s="27">
        <v>0</v>
      </c>
      <c r="AJ125" s="43" t="s">
        <v>25</v>
      </c>
      <c r="AK125" s="27">
        <v>8.7200000000000006</v>
      </c>
      <c r="AL125" s="16"/>
      <c r="AM125" s="37">
        <f t="shared" si="8"/>
        <v>8.7200000000000006</v>
      </c>
      <c r="AN125" s="36">
        <f>12-1</f>
        <v>11</v>
      </c>
      <c r="AO125" s="27">
        <v>1988</v>
      </c>
      <c r="AP125" s="37">
        <f t="shared" si="12"/>
        <v>9.5127272727272736</v>
      </c>
      <c r="AQ125" s="37">
        <v>11.368473652643303</v>
      </c>
      <c r="AR125" s="50"/>
      <c r="AS125" s="56">
        <v>63.356000000000002</v>
      </c>
      <c r="AT125" s="56">
        <v>21.568999999999999</v>
      </c>
    </row>
    <row r="126" spans="1:46" s="80" customFormat="1" x14ac:dyDescent="0.25">
      <c r="A126" s="36">
        <v>2006</v>
      </c>
      <c r="B126" s="32">
        <v>96609.8</v>
      </c>
      <c r="C126" s="32">
        <v>24152.400000000001</v>
      </c>
      <c r="D126" s="14"/>
      <c r="E126" s="17"/>
      <c r="F126" s="17"/>
      <c r="G126" s="17"/>
      <c r="H126" s="17"/>
      <c r="I126" s="17"/>
      <c r="J126" s="17"/>
      <c r="L126" s="27"/>
      <c r="M126" s="27"/>
      <c r="N126" s="43"/>
      <c r="O126" s="27"/>
      <c r="P126" s="43"/>
      <c r="Q126" s="27"/>
      <c r="R126" s="43"/>
      <c r="S126" s="27"/>
      <c r="T126" s="43"/>
      <c r="U126" s="27"/>
      <c r="V126" s="43"/>
      <c r="W126" s="27"/>
      <c r="X126" s="43"/>
      <c r="Y126" s="27"/>
      <c r="Z126" s="43"/>
      <c r="AA126" s="27"/>
      <c r="AB126" s="43"/>
      <c r="AC126" s="27"/>
      <c r="AD126" s="43"/>
      <c r="AE126" s="27"/>
      <c r="AF126" s="43"/>
      <c r="AG126" s="27"/>
      <c r="AH126" s="43"/>
      <c r="AI126" s="27"/>
      <c r="AJ126" s="43"/>
      <c r="AK126" s="27"/>
      <c r="AL126" s="16"/>
      <c r="AM126" s="51"/>
      <c r="AN126" s="50"/>
      <c r="AO126" s="22">
        <v>32195</v>
      </c>
      <c r="AP126" s="51"/>
      <c r="AQ126" s="51"/>
      <c r="AR126" s="25">
        <v>0.62</v>
      </c>
      <c r="AS126" s="56"/>
      <c r="AT126" s="56"/>
    </row>
    <row r="127" spans="1:46" s="80" customFormat="1" x14ac:dyDescent="0.25">
      <c r="A127" s="36">
        <v>2007</v>
      </c>
      <c r="B127" s="32">
        <v>95738</v>
      </c>
      <c r="C127" s="32">
        <v>24011</v>
      </c>
      <c r="D127" s="14"/>
      <c r="H127" s="17"/>
      <c r="I127" s="17"/>
      <c r="J127" s="17"/>
      <c r="L127" s="27">
        <v>1989</v>
      </c>
      <c r="M127" s="27">
        <v>2.59</v>
      </c>
      <c r="N127" s="43" t="s">
        <v>38</v>
      </c>
      <c r="O127" s="27">
        <v>0.46</v>
      </c>
      <c r="P127" s="43"/>
      <c r="Q127" s="27">
        <v>0</v>
      </c>
      <c r="R127" s="43" t="s">
        <v>39</v>
      </c>
      <c r="S127" s="27">
        <v>0</v>
      </c>
      <c r="T127" s="43"/>
      <c r="U127" s="27">
        <v>0</v>
      </c>
      <c r="V127" s="43" t="s">
        <v>25</v>
      </c>
      <c r="W127" s="27">
        <v>0</v>
      </c>
      <c r="X127" s="43" t="s">
        <v>25</v>
      </c>
      <c r="Y127" s="27">
        <v>1.04</v>
      </c>
      <c r="Z127" s="43"/>
      <c r="AA127" s="27">
        <v>1.49</v>
      </c>
      <c r="AB127" s="43"/>
      <c r="AC127" s="27">
        <v>0</v>
      </c>
      <c r="AD127" s="43"/>
      <c r="AE127" s="27">
        <v>1.26</v>
      </c>
      <c r="AF127" s="43" t="s">
        <v>35</v>
      </c>
      <c r="AG127" s="27">
        <v>0.18</v>
      </c>
      <c r="AH127" s="43"/>
      <c r="AI127" s="27">
        <v>0.19</v>
      </c>
      <c r="AJ127" s="43"/>
      <c r="AK127" s="27">
        <v>7.21</v>
      </c>
      <c r="AL127" s="16"/>
      <c r="AM127" s="37">
        <f t="shared" si="8"/>
        <v>7.21</v>
      </c>
      <c r="AN127" s="36">
        <f>12-2</f>
        <v>10</v>
      </c>
      <c r="AO127" s="27">
        <v>1989</v>
      </c>
      <c r="AP127" s="37">
        <f t="shared" si="12"/>
        <v>8.6519999999999992</v>
      </c>
      <c r="AQ127" s="37">
        <v>11.368473652643303</v>
      </c>
      <c r="AR127" s="50"/>
      <c r="AS127" s="56">
        <v>66.733999999999995</v>
      </c>
      <c r="AT127" s="56">
        <v>23.484999999999999</v>
      </c>
    </row>
    <row r="128" spans="1:46" s="80" customFormat="1" x14ac:dyDescent="0.25">
      <c r="A128" s="36">
        <v>2008</v>
      </c>
      <c r="B128" s="32">
        <v>96603</v>
      </c>
      <c r="C128" s="32">
        <v>24220</v>
      </c>
      <c r="D128" s="14"/>
      <c r="H128" s="17"/>
      <c r="I128" s="17"/>
      <c r="J128" s="17"/>
      <c r="L128" s="27"/>
      <c r="M128" s="27"/>
      <c r="N128" s="43"/>
      <c r="O128" s="27"/>
      <c r="P128" s="43"/>
      <c r="Q128" s="27"/>
      <c r="R128" s="43"/>
      <c r="S128" s="27"/>
      <c r="T128" s="43"/>
      <c r="U128" s="27"/>
      <c r="V128" s="43"/>
      <c r="W128" s="27"/>
      <c r="X128" s="43"/>
      <c r="Y128" s="27"/>
      <c r="Z128" s="43"/>
      <c r="AA128" s="27"/>
      <c r="AB128" s="43"/>
      <c r="AC128" s="27"/>
      <c r="AD128" s="43"/>
      <c r="AE128" s="27"/>
      <c r="AF128" s="43"/>
      <c r="AG128" s="27"/>
      <c r="AH128" s="43"/>
      <c r="AI128" s="27"/>
      <c r="AJ128" s="43"/>
      <c r="AK128" s="27"/>
      <c r="AL128" s="16"/>
      <c r="AM128" s="51"/>
      <c r="AN128" s="50"/>
      <c r="AO128" s="22">
        <v>32580</v>
      </c>
      <c r="AP128" s="51"/>
      <c r="AQ128" s="51"/>
      <c r="AR128" s="25">
        <v>0.48</v>
      </c>
      <c r="AS128" s="56"/>
      <c r="AT128" s="56"/>
    </row>
    <row r="129" spans="1:46" s="80" customFormat="1" ht="14.45" customHeight="1" x14ac:dyDescent="0.25">
      <c r="A129" s="36">
        <v>2009</v>
      </c>
      <c r="B129" s="32">
        <v>97539</v>
      </c>
      <c r="C129" s="32">
        <v>24435</v>
      </c>
      <c r="D129" s="14"/>
      <c r="H129" s="17"/>
      <c r="I129" s="17"/>
      <c r="J129" s="17"/>
      <c r="L129" s="27">
        <v>1990</v>
      </c>
      <c r="M129" s="27">
        <v>0.86</v>
      </c>
      <c r="N129" s="43"/>
      <c r="O129" s="27">
        <v>0</v>
      </c>
      <c r="P129" s="43" t="s">
        <v>25</v>
      </c>
      <c r="Q129" s="27">
        <v>1.34</v>
      </c>
      <c r="R129" s="43"/>
      <c r="S129" s="27">
        <v>1.55</v>
      </c>
      <c r="T129" s="43"/>
      <c r="U129" s="27">
        <v>1.28</v>
      </c>
      <c r="V129" s="43" t="s">
        <v>34</v>
      </c>
      <c r="W129" s="27">
        <v>0.94</v>
      </c>
      <c r="X129" s="43"/>
      <c r="Y129" s="27">
        <v>0.42</v>
      </c>
      <c r="Z129" s="43"/>
      <c r="AA129" s="27">
        <v>0.55000000000000004</v>
      </c>
      <c r="AB129" s="43"/>
      <c r="AC129" s="27">
        <v>0.69</v>
      </c>
      <c r="AD129" s="43"/>
      <c r="AE129" s="27">
        <v>0.13</v>
      </c>
      <c r="AF129" s="43"/>
      <c r="AG129" s="27">
        <v>0.4</v>
      </c>
      <c r="AH129" s="43" t="s">
        <v>35</v>
      </c>
      <c r="AI129" s="27">
        <v>0.55000000000000004</v>
      </c>
      <c r="AJ129" s="43"/>
      <c r="AK129" s="27">
        <v>8.7100000000000009</v>
      </c>
      <c r="AL129" s="16"/>
      <c r="AM129" s="37">
        <f t="shared" si="8"/>
        <v>8.7100000000000009</v>
      </c>
      <c r="AN129" s="36">
        <f>12-1</f>
        <v>11</v>
      </c>
      <c r="AO129" s="27">
        <v>1990</v>
      </c>
      <c r="AP129" s="37">
        <f t="shared" si="12"/>
        <v>9.5018181818181819</v>
      </c>
      <c r="AQ129" s="37">
        <v>11.368473652643303</v>
      </c>
      <c r="AR129" s="50"/>
      <c r="AS129" s="56">
        <v>64.209999999999994</v>
      </c>
      <c r="AT129" s="56">
        <v>22.234999999999999</v>
      </c>
    </row>
    <row r="130" spans="1:46" s="80" customFormat="1" ht="14.45" customHeight="1" x14ac:dyDescent="0.25">
      <c r="A130" s="36">
        <v>2010</v>
      </c>
      <c r="B130" s="32">
        <v>97536</v>
      </c>
      <c r="C130" s="32">
        <v>24608</v>
      </c>
      <c r="D130" s="14"/>
      <c r="H130" s="17"/>
      <c r="I130" s="17"/>
      <c r="J130" s="17"/>
      <c r="L130" s="27"/>
      <c r="M130" s="27"/>
      <c r="N130" s="43"/>
      <c r="O130" s="27"/>
      <c r="P130" s="43"/>
      <c r="Q130" s="27"/>
      <c r="R130" s="43"/>
      <c r="S130" s="27"/>
      <c r="T130" s="43"/>
      <c r="U130" s="27"/>
      <c r="V130" s="43"/>
      <c r="W130" s="27"/>
      <c r="X130" s="43"/>
      <c r="Y130" s="27"/>
      <c r="Z130" s="43"/>
      <c r="AA130" s="27"/>
      <c r="AB130" s="43"/>
      <c r="AC130" s="27"/>
      <c r="AD130" s="43"/>
      <c r="AE130" s="27"/>
      <c r="AF130" s="43"/>
      <c r="AG130" s="27"/>
      <c r="AH130" s="43"/>
      <c r="AI130" s="27"/>
      <c r="AJ130" s="43"/>
      <c r="AK130" s="27"/>
      <c r="AL130" s="16"/>
      <c r="AM130" s="51"/>
      <c r="AN130" s="50"/>
      <c r="AO130" s="22">
        <v>32965</v>
      </c>
      <c r="AP130" s="51"/>
      <c r="AQ130" s="51"/>
      <c r="AR130" s="25">
        <v>0.56999999999999995</v>
      </c>
      <c r="AS130" s="56"/>
      <c r="AT130" s="56"/>
    </row>
    <row r="131" spans="1:46" s="80" customFormat="1" ht="14.45" customHeight="1" x14ac:dyDescent="0.25">
      <c r="A131" s="36">
        <v>2011</v>
      </c>
      <c r="B131" s="32">
        <v>96791</v>
      </c>
      <c r="C131" s="32">
        <v>24357</v>
      </c>
      <c r="D131" s="14"/>
      <c r="H131" s="17"/>
      <c r="I131" s="17"/>
      <c r="J131" s="17"/>
      <c r="L131" s="27"/>
      <c r="M131" s="27"/>
      <c r="N131" s="43"/>
      <c r="O131" s="27"/>
      <c r="P131" s="43"/>
      <c r="Q131" s="27"/>
      <c r="R131" s="43"/>
      <c r="S131" s="27"/>
      <c r="T131" s="43"/>
      <c r="U131" s="27"/>
      <c r="V131" s="43"/>
      <c r="W131" s="27"/>
      <c r="X131" s="43"/>
      <c r="Y131" s="27"/>
      <c r="Z131" s="43"/>
      <c r="AA131" s="27"/>
      <c r="AB131" s="43"/>
      <c r="AC131" s="27"/>
      <c r="AD131" s="43"/>
      <c r="AE131" s="27"/>
      <c r="AF131" s="43"/>
      <c r="AG131" s="27"/>
      <c r="AH131" s="43"/>
      <c r="AI131" s="27"/>
      <c r="AJ131" s="43"/>
      <c r="AK131" s="27"/>
      <c r="AL131" s="16"/>
      <c r="AM131" s="51"/>
      <c r="AN131" s="50"/>
      <c r="AO131" s="22">
        <v>33192</v>
      </c>
      <c r="AP131" s="51"/>
      <c r="AQ131" s="51"/>
      <c r="AR131" s="25">
        <v>0.12</v>
      </c>
      <c r="AS131" s="56"/>
      <c r="AT131" s="56"/>
    </row>
    <row r="132" spans="1:46" s="80" customFormat="1" x14ac:dyDescent="0.25">
      <c r="A132" s="36">
        <v>2012</v>
      </c>
      <c r="B132" s="32">
        <v>65687</v>
      </c>
      <c r="C132" s="32">
        <v>25234</v>
      </c>
      <c r="D132" s="14"/>
      <c r="H132" s="17"/>
      <c r="I132" s="17"/>
      <c r="J132" s="17"/>
      <c r="L132" s="27">
        <v>1991</v>
      </c>
      <c r="M132" s="27">
        <v>0.16</v>
      </c>
      <c r="N132" s="43"/>
      <c r="O132" s="27">
        <v>0.33</v>
      </c>
      <c r="P132" s="43"/>
      <c r="Q132" s="27">
        <v>0.91</v>
      </c>
      <c r="R132" s="43" t="s">
        <v>36</v>
      </c>
      <c r="S132" s="27">
        <v>0.54</v>
      </c>
      <c r="T132" s="43"/>
      <c r="U132" s="27">
        <v>2.5499999999999998</v>
      </c>
      <c r="V132" s="43"/>
      <c r="W132" s="27">
        <v>0.28999999999999998</v>
      </c>
      <c r="X132" s="43"/>
      <c r="Y132" s="27">
        <v>0</v>
      </c>
      <c r="Z132" s="43"/>
      <c r="AA132" s="27">
        <v>0.12</v>
      </c>
      <c r="AB132" s="43"/>
      <c r="AC132" s="27">
        <v>1.8</v>
      </c>
      <c r="AD132" s="43"/>
      <c r="AE132" s="27">
        <v>0.7</v>
      </c>
      <c r="AF132" s="43"/>
      <c r="AG132" s="27">
        <v>1.04</v>
      </c>
      <c r="AH132" s="43"/>
      <c r="AI132" s="27">
        <v>1.2</v>
      </c>
      <c r="AJ132" s="43" t="s">
        <v>40</v>
      </c>
      <c r="AK132" s="27">
        <v>8.44</v>
      </c>
      <c r="AL132" s="16"/>
      <c r="AM132" s="37">
        <f t="shared" si="8"/>
        <v>9.64</v>
      </c>
      <c r="AN132" s="36">
        <f t="shared" si="9"/>
        <v>12</v>
      </c>
      <c r="AO132" s="27">
        <v>1991</v>
      </c>
      <c r="AP132" s="37">
        <f t="shared" si="12"/>
        <v>9.64</v>
      </c>
      <c r="AQ132" s="37">
        <v>11.368473652643303</v>
      </c>
      <c r="AR132" s="50"/>
      <c r="AS132" s="56"/>
      <c r="AT132" s="56"/>
    </row>
    <row r="133" spans="1:46" s="80" customFormat="1" x14ac:dyDescent="0.25">
      <c r="A133" s="14"/>
      <c r="B133" s="14"/>
      <c r="C133" s="14"/>
      <c r="D133" s="14"/>
      <c r="H133" s="17"/>
      <c r="I133" s="17"/>
      <c r="J133" s="17"/>
      <c r="L133" s="27"/>
      <c r="M133" s="27"/>
      <c r="N133" s="43"/>
      <c r="O133" s="27"/>
      <c r="P133" s="43"/>
      <c r="Q133" s="27"/>
      <c r="R133" s="43"/>
      <c r="S133" s="27"/>
      <c r="T133" s="43"/>
      <c r="U133" s="27"/>
      <c r="V133" s="43"/>
      <c r="W133" s="27"/>
      <c r="X133" s="43"/>
      <c r="Y133" s="27"/>
      <c r="Z133" s="43"/>
      <c r="AA133" s="27"/>
      <c r="AB133" s="43"/>
      <c r="AC133" s="27"/>
      <c r="AD133" s="43"/>
      <c r="AE133" s="27"/>
      <c r="AF133" s="43"/>
      <c r="AG133" s="27"/>
      <c r="AH133" s="43"/>
      <c r="AI133" s="27"/>
      <c r="AJ133" s="43"/>
      <c r="AK133" s="27"/>
      <c r="AL133" s="16"/>
      <c r="AM133" s="51"/>
      <c r="AN133" s="50"/>
      <c r="AO133" s="22">
        <v>33305</v>
      </c>
      <c r="AP133" s="51"/>
      <c r="AQ133" s="51"/>
      <c r="AR133" s="25">
        <v>0.88</v>
      </c>
      <c r="AS133" s="56"/>
      <c r="AT133" s="56"/>
    </row>
    <row r="134" spans="1:46" s="80" customFormat="1" x14ac:dyDescent="0.25">
      <c r="A134" s="14"/>
      <c r="B134" s="14"/>
      <c r="C134" s="14"/>
      <c r="D134" s="14"/>
      <c r="H134" s="17"/>
      <c r="I134" s="17"/>
      <c r="J134" s="17"/>
      <c r="L134" s="27"/>
      <c r="M134" s="27"/>
      <c r="N134" s="43"/>
      <c r="O134" s="27"/>
      <c r="P134" s="43"/>
      <c r="Q134" s="27"/>
      <c r="R134" s="43"/>
      <c r="S134" s="27"/>
      <c r="T134" s="43"/>
      <c r="U134" s="27"/>
      <c r="V134" s="43"/>
      <c r="W134" s="27"/>
      <c r="X134" s="43"/>
      <c r="Y134" s="27"/>
      <c r="Z134" s="43"/>
      <c r="AA134" s="27"/>
      <c r="AB134" s="43"/>
      <c r="AC134" s="27"/>
      <c r="AD134" s="43"/>
      <c r="AE134" s="27"/>
      <c r="AF134" s="43"/>
      <c r="AG134" s="27"/>
      <c r="AH134" s="43"/>
      <c r="AI134" s="27"/>
      <c r="AJ134" s="43"/>
      <c r="AK134" s="27"/>
      <c r="AL134" s="16"/>
      <c r="AM134" s="51"/>
      <c r="AN134" s="50"/>
      <c r="AO134" s="22">
        <v>33393</v>
      </c>
      <c r="AP134" s="51"/>
      <c r="AQ134" s="51"/>
      <c r="AR134" s="26">
        <v>0.3</v>
      </c>
      <c r="AS134" s="56"/>
      <c r="AT134" s="56"/>
    </row>
    <row r="135" spans="1:46" s="80" customFormat="1" x14ac:dyDescent="0.25">
      <c r="A135" s="14"/>
      <c r="B135" s="14"/>
      <c r="C135" s="14"/>
      <c r="D135" s="14"/>
      <c r="E135" s="17"/>
      <c r="F135" s="17"/>
      <c r="G135" s="17"/>
      <c r="H135" s="17"/>
      <c r="I135" s="17"/>
      <c r="J135" s="17"/>
      <c r="L135" s="27"/>
      <c r="M135" s="27"/>
      <c r="N135" s="43"/>
      <c r="O135" s="27"/>
      <c r="P135" s="43"/>
      <c r="Q135" s="27"/>
      <c r="R135" s="43"/>
      <c r="S135" s="27"/>
      <c r="T135" s="43"/>
      <c r="U135" s="27"/>
      <c r="V135" s="43"/>
      <c r="W135" s="27"/>
      <c r="X135" s="43"/>
      <c r="Y135" s="27"/>
      <c r="Z135" s="43"/>
      <c r="AA135" s="27"/>
      <c r="AB135" s="43"/>
      <c r="AC135" s="27"/>
      <c r="AD135" s="43"/>
      <c r="AE135" s="27"/>
      <c r="AF135" s="43"/>
      <c r="AG135" s="27"/>
      <c r="AH135" s="43"/>
      <c r="AI135" s="27"/>
      <c r="AJ135" s="43"/>
      <c r="AK135" s="27"/>
      <c r="AL135" s="16"/>
      <c r="AM135" s="51"/>
      <c r="AN135" s="50"/>
      <c r="AO135" s="23">
        <v>33536</v>
      </c>
      <c r="AP135" s="51"/>
      <c r="AQ135" s="51"/>
      <c r="AR135" s="26">
        <v>0.02</v>
      </c>
      <c r="AS135" s="56"/>
      <c r="AT135" s="56"/>
    </row>
    <row r="136" spans="1:46" s="80" customFormat="1" x14ac:dyDescent="0.25">
      <c r="A136" s="14"/>
      <c r="B136" s="14"/>
      <c r="C136" s="14"/>
      <c r="D136" s="14"/>
      <c r="E136" s="17"/>
      <c r="F136" s="17"/>
      <c r="G136" s="17"/>
      <c r="H136" s="17"/>
      <c r="I136" s="17"/>
      <c r="J136" s="17"/>
      <c r="L136" s="27"/>
      <c r="M136" s="27"/>
      <c r="N136" s="43"/>
      <c r="O136" s="27"/>
      <c r="P136" s="43"/>
      <c r="Q136" s="27"/>
      <c r="R136" s="43"/>
      <c r="S136" s="27"/>
      <c r="T136" s="43"/>
      <c r="U136" s="27"/>
      <c r="V136" s="43"/>
      <c r="W136" s="27"/>
      <c r="X136" s="43"/>
      <c r="Y136" s="27"/>
      <c r="Z136" s="43"/>
      <c r="AA136" s="27"/>
      <c r="AB136" s="43"/>
      <c r="AC136" s="27"/>
      <c r="AD136" s="43"/>
      <c r="AE136" s="27"/>
      <c r="AF136" s="43"/>
      <c r="AG136" s="27"/>
      <c r="AH136" s="43"/>
      <c r="AI136" s="27"/>
      <c r="AJ136" s="43"/>
      <c r="AK136" s="27"/>
      <c r="AL136" s="16"/>
      <c r="AM136" s="51"/>
      <c r="AN136" s="50"/>
      <c r="AO136" s="23">
        <v>33580</v>
      </c>
      <c r="AP136" s="51"/>
      <c r="AQ136" s="51"/>
      <c r="AR136" s="26">
        <v>0.03</v>
      </c>
      <c r="AS136" s="56"/>
      <c r="AT136" s="56"/>
    </row>
    <row r="137" spans="1:46" s="80" customFormat="1" x14ac:dyDescent="0.25">
      <c r="A137" s="14"/>
      <c r="B137" s="14"/>
      <c r="C137" s="14"/>
      <c r="D137" s="14"/>
      <c r="E137" s="17"/>
      <c r="F137" s="17"/>
      <c r="G137" s="17"/>
      <c r="H137" s="17"/>
      <c r="I137" s="17"/>
      <c r="J137" s="17"/>
      <c r="L137" s="27">
        <v>1992</v>
      </c>
      <c r="M137" s="27">
        <v>0.04</v>
      </c>
      <c r="N137" s="43"/>
      <c r="O137" s="27">
        <v>0.5</v>
      </c>
      <c r="P137" s="43"/>
      <c r="Q137" s="27">
        <v>1.9</v>
      </c>
      <c r="R137" s="43"/>
      <c r="S137" s="27">
        <v>0</v>
      </c>
      <c r="T137" s="43"/>
      <c r="U137" s="27">
        <v>0</v>
      </c>
      <c r="V137" s="43"/>
      <c r="W137" s="27">
        <v>1.0900000000000001</v>
      </c>
      <c r="X137" s="43"/>
      <c r="Y137" s="27">
        <v>1.34</v>
      </c>
      <c r="Z137" s="43"/>
      <c r="AA137" s="27">
        <v>0.17</v>
      </c>
      <c r="AB137" s="43"/>
      <c r="AC137" s="27">
        <v>0.26</v>
      </c>
      <c r="AD137" s="43"/>
      <c r="AE137" s="27">
        <v>0.61</v>
      </c>
      <c r="AF137" s="43"/>
      <c r="AG137" s="27">
        <v>0.56999999999999995</v>
      </c>
      <c r="AH137" s="43"/>
      <c r="AI137" s="27">
        <v>2</v>
      </c>
      <c r="AJ137" s="43" t="s">
        <v>34</v>
      </c>
      <c r="AK137" s="27">
        <v>8.48</v>
      </c>
      <c r="AL137" s="16"/>
      <c r="AM137" s="37">
        <f t="shared" si="8"/>
        <v>8.48</v>
      </c>
      <c r="AN137" s="36">
        <f t="shared" si="9"/>
        <v>12</v>
      </c>
      <c r="AO137" s="27">
        <v>1992</v>
      </c>
      <c r="AP137" s="37">
        <f t="shared" si="12"/>
        <v>8.48</v>
      </c>
      <c r="AQ137" s="37">
        <v>11.368473652643303</v>
      </c>
      <c r="AR137" s="50"/>
      <c r="AS137" s="56">
        <v>58.585000000000001</v>
      </c>
      <c r="AT137" s="56">
        <v>20.64</v>
      </c>
    </row>
    <row r="138" spans="1:46" s="80" customFormat="1" x14ac:dyDescent="0.25">
      <c r="A138" s="14"/>
      <c r="B138" s="14"/>
      <c r="C138" s="14"/>
      <c r="D138" s="14"/>
      <c r="E138" s="17"/>
      <c r="F138" s="17"/>
      <c r="G138" s="17"/>
      <c r="H138" s="17"/>
      <c r="I138" s="17"/>
      <c r="J138" s="17"/>
      <c r="L138" s="27"/>
      <c r="M138" s="27"/>
      <c r="N138" s="43"/>
      <c r="O138" s="27"/>
      <c r="P138" s="43"/>
      <c r="Q138" s="27"/>
      <c r="R138" s="43"/>
      <c r="S138" s="27"/>
      <c r="T138" s="43"/>
      <c r="U138" s="27"/>
      <c r="V138" s="43"/>
      <c r="W138" s="27"/>
      <c r="X138" s="43"/>
      <c r="Y138" s="27"/>
      <c r="Z138" s="43"/>
      <c r="AA138" s="27"/>
      <c r="AB138" s="43"/>
      <c r="AC138" s="27"/>
      <c r="AD138" s="43"/>
      <c r="AE138" s="27"/>
      <c r="AF138" s="43"/>
      <c r="AG138" s="27"/>
      <c r="AH138" s="43"/>
      <c r="AI138" s="27"/>
      <c r="AJ138" s="43"/>
      <c r="AK138" s="27"/>
      <c r="AL138" s="16"/>
      <c r="AM138" s="51"/>
      <c r="AN138" s="50"/>
      <c r="AO138" s="23">
        <v>33683</v>
      </c>
      <c r="AP138" s="51"/>
      <c r="AQ138" s="51"/>
      <c r="AR138" s="36">
        <v>0.19</v>
      </c>
      <c r="AS138" s="56"/>
      <c r="AT138" s="56"/>
    </row>
    <row r="139" spans="1:46" s="80" customFormat="1" x14ac:dyDescent="0.25">
      <c r="A139" s="14"/>
      <c r="B139" s="14"/>
      <c r="C139" s="14"/>
      <c r="D139" s="14"/>
      <c r="E139" s="17"/>
      <c r="F139" s="17"/>
      <c r="G139" s="17"/>
      <c r="H139" s="17"/>
      <c r="I139" s="17"/>
      <c r="J139" s="17"/>
      <c r="L139" s="27">
        <v>1993</v>
      </c>
      <c r="M139" s="27">
        <v>1.49</v>
      </c>
      <c r="N139" s="43"/>
      <c r="O139" s="27">
        <v>0.82</v>
      </c>
      <c r="P139" s="43"/>
      <c r="Q139" s="27">
        <v>0.74</v>
      </c>
      <c r="R139" s="43" t="s">
        <v>34</v>
      </c>
      <c r="S139" s="27">
        <v>0.15</v>
      </c>
      <c r="T139" s="43"/>
      <c r="U139" s="27">
        <v>0.61</v>
      </c>
      <c r="V139" s="43"/>
      <c r="W139" s="27">
        <v>1.26</v>
      </c>
      <c r="X139" s="43"/>
      <c r="Y139" s="27">
        <v>0.16</v>
      </c>
      <c r="Z139" s="43"/>
      <c r="AA139" s="27">
        <v>0.25</v>
      </c>
      <c r="AB139" s="43"/>
      <c r="AC139" s="27">
        <v>0.38</v>
      </c>
      <c r="AD139" s="43"/>
      <c r="AE139" s="27">
        <v>2.35</v>
      </c>
      <c r="AF139" s="43"/>
      <c r="AG139" s="27">
        <v>0.01</v>
      </c>
      <c r="AH139" s="43"/>
      <c r="AI139" s="27">
        <v>0.19</v>
      </c>
      <c r="AJ139" s="43"/>
      <c r="AK139" s="27">
        <v>8.41</v>
      </c>
      <c r="AL139" s="16"/>
      <c r="AM139" s="37">
        <f t="shared" si="8"/>
        <v>8.4099999999999984</v>
      </c>
      <c r="AN139" s="36">
        <f t="shared" si="9"/>
        <v>12</v>
      </c>
      <c r="AO139" s="27">
        <v>1993</v>
      </c>
      <c r="AP139" s="37">
        <f t="shared" si="12"/>
        <v>8.4099999999999984</v>
      </c>
      <c r="AQ139" s="37">
        <v>11.368473652643303</v>
      </c>
      <c r="AR139" s="36"/>
      <c r="AS139" s="56">
        <v>60.478000000000002</v>
      </c>
      <c r="AT139" s="56">
        <v>21.420999999999999</v>
      </c>
    </row>
    <row r="140" spans="1:46" s="80" customFormat="1" x14ac:dyDescent="0.25">
      <c r="A140" s="14"/>
      <c r="B140" s="14"/>
      <c r="C140" s="14"/>
      <c r="D140" s="14"/>
      <c r="E140" s="17"/>
      <c r="F140" s="17"/>
      <c r="G140" s="17"/>
      <c r="J140" s="17"/>
      <c r="L140" s="27">
        <v>1994</v>
      </c>
      <c r="M140" s="27">
        <v>0</v>
      </c>
      <c r="N140" s="43"/>
      <c r="O140" s="27">
        <v>2.91</v>
      </c>
      <c r="P140" s="43"/>
      <c r="Q140" s="27">
        <v>1.01</v>
      </c>
      <c r="R140" s="43"/>
      <c r="S140" s="27">
        <v>1.63</v>
      </c>
      <c r="T140" s="43"/>
      <c r="U140" s="27">
        <v>1.1499999999999999</v>
      </c>
      <c r="V140" s="43"/>
      <c r="W140" s="27">
        <v>0.03</v>
      </c>
      <c r="X140" s="43"/>
      <c r="Y140" s="27">
        <v>0.01</v>
      </c>
      <c r="Z140" s="43"/>
      <c r="AA140" s="27">
        <v>1.53</v>
      </c>
      <c r="AB140" s="43"/>
      <c r="AC140" s="27">
        <v>0.74</v>
      </c>
      <c r="AD140" s="43" t="s">
        <v>34</v>
      </c>
      <c r="AE140" s="27">
        <v>0.56999999999999995</v>
      </c>
      <c r="AF140" s="43"/>
      <c r="AG140" s="27">
        <v>0.89</v>
      </c>
      <c r="AH140" s="43"/>
      <c r="AI140" s="27">
        <v>0.95</v>
      </c>
      <c r="AJ140" s="43"/>
      <c r="AK140" s="27">
        <v>11.42</v>
      </c>
      <c r="AL140" s="16"/>
      <c r="AM140" s="37">
        <f t="shared" si="8"/>
        <v>11.42</v>
      </c>
      <c r="AN140" s="36">
        <f t="shared" si="9"/>
        <v>12</v>
      </c>
      <c r="AO140" s="27">
        <v>1994</v>
      </c>
      <c r="AP140" s="37">
        <f t="shared" si="12"/>
        <v>11.42</v>
      </c>
      <c r="AQ140" s="37">
        <v>11.368473652643303</v>
      </c>
      <c r="AR140" s="36"/>
      <c r="AS140" s="56">
        <v>60.883000000000003</v>
      </c>
      <c r="AT140" s="56">
        <v>21.556000000000001</v>
      </c>
    </row>
    <row r="141" spans="1:46" s="80" customFormat="1" x14ac:dyDescent="0.25">
      <c r="A141" s="14"/>
      <c r="B141" s="14"/>
      <c r="C141" s="14"/>
      <c r="D141" s="14"/>
      <c r="E141" s="17"/>
      <c r="F141" s="17"/>
      <c r="G141" s="17"/>
      <c r="J141" s="17"/>
      <c r="L141" s="27">
        <v>1995</v>
      </c>
      <c r="M141" s="27">
        <v>1.45</v>
      </c>
      <c r="N141" s="43"/>
      <c r="O141" s="27">
        <v>0.92</v>
      </c>
      <c r="P141" s="43"/>
      <c r="Q141" s="27">
        <v>3.53</v>
      </c>
      <c r="R141" s="43"/>
      <c r="S141" s="27">
        <v>0.37</v>
      </c>
      <c r="T141" s="43"/>
      <c r="U141" s="27">
        <v>2.61</v>
      </c>
      <c r="V141" s="43"/>
      <c r="W141" s="27">
        <v>1.32</v>
      </c>
      <c r="X141" s="43"/>
      <c r="Y141" s="27">
        <v>0.04</v>
      </c>
      <c r="Z141" s="43"/>
      <c r="AA141" s="27">
        <v>0.38</v>
      </c>
      <c r="AB141" s="43" t="s">
        <v>34</v>
      </c>
      <c r="AC141" s="27">
        <v>0.11</v>
      </c>
      <c r="AD141" s="43"/>
      <c r="AE141" s="27">
        <v>0</v>
      </c>
      <c r="AF141" s="43"/>
      <c r="AG141" s="27">
        <v>0.21</v>
      </c>
      <c r="AH141" s="43"/>
      <c r="AI141" s="27">
        <v>1.27</v>
      </c>
      <c r="AJ141" s="43"/>
      <c r="AK141" s="27">
        <v>12.21</v>
      </c>
      <c r="AL141" s="16"/>
      <c r="AM141" s="37">
        <f t="shared" si="8"/>
        <v>12.21</v>
      </c>
      <c r="AN141" s="36">
        <f t="shared" si="9"/>
        <v>12</v>
      </c>
      <c r="AO141" s="27">
        <v>1995</v>
      </c>
      <c r="AP141" s="37">
        <f t="shared" si="12"/>
        <v>12.21</v>
      </c>
      <c r="AQ141" s="37">
        <v>11.368473652643303</v>
      </c>
      <c r="AR141" s="36"/>
      <c r="AS141" s="56">
        <v>60.883000000000003</v>
      </c>
      <c r="AT141" s="56">
        <v>19.75</v>
      </c>
    </row>
    <row r="142" spans="1:46" s="80" customFormat="1" x14ac:dyDescent="0.25">
      <c r="A142" s="14"/>
      <c r="B142" s="14"/>
      <c r="C142" s="14"/>
      <c r="D142" s="14"/>
      <c r="E142" s="17"/>
      <c r="F142" s="17"/>
      <c r="G142" s="17"/>
      <c r="J142" s="17"/>
      <c r="L142" s="27">
        <v>1996</v>
      </c>
      <c r="M142" s="27">
        <v>1.71</v>
      </c>
      <c r="N142" s="43" t="s">
        <v>34</v>
      </c>
      <c r="O142" s="27">
        <v>1.2</v>
      </c>
      <c r="P142" s="43"/>
      <c r="Q142" s="27">
        <v>1.1299999999999999</v>
      </c>
      <c r="R142" s="43"/>
      <c r="S142" s="27">
        <v>0.4</v>
      </c>
      <c r="T142" s="43"/>
      <c r="U142" s="27">
        <v>2.15</v>
      </c>
      <c r="V142" s="43"/>
      <c r="W142" s="27">
        <v>0</v>
      </c>
      <c r="X142" s="43"/>
      <c r="Y142" s="27">
        <v>0.11</v>
      </c>
      <c r="Z142" s="43"/>
      <c r="AA142" s="27">
        <v>0</v>
      </c>
      <c r="AB142" s="43"/>
      <c r="AC142" s="27">
        <v>0.87</v>
      </c>
      <c r="AD142" s="43"/>
      <c r="AE142" s="27">
        <v>0.64</v>
      </c>
      <c r="AF142" s="43"/>
      <c r="AG142" s="27">
        <v>1.23</v>
      </c>
      <c r="AH142" s="43"/>
      <c r="AI142" s="27">
        <v>0.86</v>
      </c>
      <c r="AJ142" s="43" t="s">
        <v>34</v>
      </c>
      <c r="AK142" s="27">
        <v>10.3</v>
      </c>
      <c r="AL142" s="16"/>
      <c r="AM142" s="37">
        <f t="shared" si="8"/>
        <v>10.3</v>
      </c>
      <c r="AN142" s="36">
        <f t="shared" si="9"/>
        <v>12</v>
      </c>
      <c r="AO142" s="27">
        <v>1996</v>
      </c>
      <c r="AP142" s="37">
        <f t="shared" si="12"/>
        <v>10.3</v>
      </c>
      <c r="AQ142" s="37">
        <v>11.368473652643303</v>
      </c>
      <c r="AR142" s="36"/>
      <c r="AS142" s="56">
        <v>57.779000000000003</v>
      </c>
      <c r="AT142" s="56">
        <v>20.413</v>
      </c>
    </row>
    <row r="143" spans="1:46" x14ac:dyDescent="0.25">
      <c r="H143" s="80"/>
      <c r="I143" s="80"/>
      <c r="K143" s="80"/>
      <c r="L143" s="27">
        <v>1997</v>
      </c>
      <c r="M143" s="27">
        <v>2</v>
      </c>
      <c r="N143" s="43"/>
      <c r="O143" s="27">
        <v>1.59</v>
      </c>
      <c r="P143" s="43"/>
      <c r="Q143" s="27">
        <v>0.11</v>
      </c>
      <c r="R143" s="43"/>
      <c r="S143" s="27">
        <v>0.09</v>
      </c>
      <c r="T143" s="43" t="s">
        <v>34</v>
      </c>
      <c r="U143" s="27">
        <v>0.16</v>
      </c>
      <c r="V143" s="43"/>
      <c r="W143" s="27">
        <v>1.83</v>
      </c>
      <c r="X143" s="43"/>
      <c r="Y143" s="27">
        <v>0.48</v>
      </c>
      <c r="Z143" s="43"/>
      <c r="AA143" s="27">
        <v>0.68</v>
      </c>
      <c r="AB143" s="43"/>
      <c r="AC143" s="27">
        <v>1.94</v>
      </c>
      <c r="AD143" s="43"/>
      <c r="AE143" s="27">
        <v>1.1000000000000001</v>
      </c>
      <c r="AF143" s="43"/>
      <c r="AG143" s="27">
        <v>1.17</v>
      </c>
      <c r="AH143" s="43"/>
      <c r="AI143" s="27">
        <v>0.28999999999999998</v>
      </c>
      <c r="AJ143" s="43"/>
      <c r="AK143" s="27">
        <v>11.44</v>
      </c>
      <c r="AL143" s="16"/>
      <c r="AM143" s="37">
        <f t="shared" si="8"/>
        <v>11.439999999999998</v>
      </c>
      <c r="AN143" s="36">
        <f t="shared" si="9"/>
        <v>12</v>
      </c>
      <c r="AO143" s="27">
        <v>1997</v>
      </c>
      <c r="AP143" s="37">
        <f t="shared" si="12"/>
        <v>11.439999999999998</v>
      </c>
      <c r="AQ143" s="37">
        <v>11.368473652643303</v>
      </c>
      <c r="AR143" s="36"/>
      <c r="AS143" s="56">
        <v>55.14</v>
      </c>
      <c r="AT143" s="56">
        <v>19.75</v>
      </c>
    </row>
    <row r="144" spans="1:46" x14ac:dyDescent="0.25">
      <c r="H144" s="80"/>
      <c r="I144" s="80"/>
      <c r="K144" s="80"/>
      <c r="L144" s="27">
        <v>1998</v>
      </c>
      <c r="M144" s="27">
        <v>0</v>
      </c>
      <c r="N144" s="43"/>
      <c r="O144" s="27">
        <v>1.1499999999999999</v>
      </c>
      <c r="P144" s="43"/>
      <c r="Q144" s="27">
        <v>2.2200000000000002</v>
      </c>
      <c r="R144" s="43"/>
      <c r="S144" s="27">
        <v>1.66</v>
      </c>
      <c r="T144" s="43"/>
      <c r="U144" s="27">
        <v>1.95</v>
      </c>
      <c r="V144" s="43"/>
      <c r="W144" s="27">
        <v>1.65</v>
      </c>
      <c r="X144" s="43"/>
      <c r="Y144" s="27">
        <v>0</v>
      </c>
      <c r="Z144" s="43"/>
      <c r="AA144" s="27">
        <v>0.1</v>
      </c>
      <c r="AB144" s="43"/>
      <c r="AC144" s="27">
        <v>0.74</v>
      </c>
      <c r="AD144" s="43"/>
      <c r="AE144" s="27">
        <v>1.81</v>
      </c>
      <c r="AF144" s="43"/>
      <c r="AG144" s="27">
        <v>0.77</v>
      </c>
      <c r="AH144" s="43"/>
      <c r="AI144" s="27">
        <v>0.06</v>
      </c>
      <c r="AJ144" s="43"/>
      <c r="AK144" s="27">
        <v>12.11</v>
      </c>
      <c r="AL144" s="16"/>
      <c r="AM144" s="37">
        <f t="shared" si="8"/>
        <v>12.110000000000001</v>
      </c>
      <c r="AN144" s="36">
        <f t="shared" si="9"/>
        <v>12</v>
      </c>
      <c r="AO144" s="27">
        <v>1998</v>
      </c>
      <c r="AP144" s="37">
        <f t="shared" si="12"/>
        <v>12.110000000000001</v>
      </c>
      <c r="AQ144" s="37">
        <v>11.368473652643303</v>
      </c>
      <c r="AR144" s="36"/>
      <c r="AS144" s="56">
        <v>60.984999999999999</v>
      </c>
      <c r="AT144" s="56">
        <v>18.916</v>
      </c>
    </row>
    <row r="145" spans="8:46" x14ac:dyDescent="0.25">
      <c r="H145" s="80"/>
      <c r="I145" s="80"/>
      <c r="K145" s="80"/>
      <c r="L145" s="27">
        <v>1999</v>
      </c>
      <c r="M145" s="27">
        <v>1.34</v>
      </c>
      <c r="N145" s="43"/>
      <c r="O145" s="27">
        <v>0.03</v>
      </c>
      <c r="P145" s="43"/>
      <c r="Q145" s="27">
        <v>0</v>
      </c>
      <c r="R145" s="43"/>
      <c r="S145" s="27">
        <v>3.01</v>
      </c>
      <c r="T145" s="43"/>
      <c r="U145" s="27">
        <v>0</v>
      </c>
      <c r="V145" s="43"/>
      <c r="W145" s="27">
        <v>1.7</v>
      </c>
      <c r="X145" s="43"/>
      <c r="Y145" s="27">
        <v>0</v>
      </c>
      <c r="Z145" s="43"/>
      <c r="AA145" s="27">
        <v>0.48</v>
      </c>
      <c r="AB145" s="43"/>
      <c r="AC145" s="27">
        <v>0.71</v>
      </c>
      <c r="AD145" s="43" t="s">
        <v>34</v>
      </c>
      <c r="AE145" s="27">
        <v>0.04</v>
      </c>
      <c r="AF145" s="43"/>
      <c r="AG145" s="27">
        <v>0.28999999999999998</v>
      </c>
      <c r="AH145" s="43"/>
      <c r="AI145" s="27">
        <v>0</v>
      </c>
      <c r="AJ145" s="43"/>
      <c r="AK145" s="27">
        <v>7.6</v>
      </c>
      <c r="AL145" s="16"/>
      <c r="AM145" s="37">
        <f t="shared" si="8"/>
        <v>7.6000000000000005</v>
      </c>
      <c r="AN145" s="36">
        <f t="shared" si="9"/>
        <v>12</v>
      </c>
      <c r="AO145" s="27">
        <v>1999</v>
      </c>
      <c r="AP145" s="37">
        <f t="shared" si="12"/>
        <v>7.6000000000000005</v>
      </c>
      <c r="AQ145" s="37">
        <v>11.368473652643303</v>
      </c>
      <c r="AR145" s="36"/>
      <c r="AS145" s="56">
        <v>68.882999999999996</v>
      </c>
      <c r="AT145" s="56">
        <v>23.588000000000001</v>
      </c>
    </row>
    <row r="146" spans="8:46" x14ac:dyDescent="0.25">
      <c r="H146" s="80"/>
      <c r="I146" s="80"/>
      <c r="K146" s="80"/>
      <c r="L146" s="27">
        <v>2000</v>
      </c>
      <c r="M146" s="27">
        <v>0.1</v>
      </c>
      <c r="N146" s="43" t="s">
        <v>34</v>
      </c>
      <c r="O146" s="27">
        <v>2.31</v>
      </c>
      <c r="P146" s="43"/>
      <c r="Q146" s="27">
        <v>0.76</v>
      </c>
      <c r="R146" s="43"/>
      <c r="S146" s="27">
        <v>0.15</v>
      </c>
      <c r="T146" s="43"/>
      <c r="U146" s="27">
        <v>1.19</v>
      </c>
      <c r="V146" s="43" t="s">
        <v>34</v>
      </c>
      <c r="W146" s="27">
        <v>0.38</v>
      </c>
      <c r="X146" s="43"/>
      <c r="Y146" s="27">
        <v>0.03</v>
      </c>
      <c r="Z146" s="43"/>
      <c r="AA146" s="27">
        <v>1.32</v>
      </c>
      <c r="AB146" s="43" t="s">
        <v>34</v>
      </c>
      <c r="AC146" s="27">
        <v>0.6</v>
      </c>
      <c r="AD146" s="43"/>
      <c r="AE146" s="27">
        <v>1.63</v>
      </c>
      <c r="AF146" s="43" t="s">
        <v>34</v>
      </c>
      <c r="AG146" s="27">
        <v>0.44</v>
      </c>
      <c r="AH146" s="43"/>
      <c r="AI146" s="27">
        <v>0.05</v>
      </c>
      <c r="AJ146" s="43"/>
      <c r="AK146" s="27">
        <v>8.9600000000000009</v>
      </c>
      <c r="AL146" s="16"/>
      <c r="AM146" s="37">
        <f t="shared" si="8"/>
        <v>8.9599999999999991</v>
      </c>
      <c r="AN146" s="36">
        <f t="shared" si="9"/>
        <v>12</v>
      </c>
      <c r="AO146" s="27">
        <v>2000</v>
      </c>
      <c r="AP146" s="37">
        <f t="shared" si="12"/>
        <v>8.9599999999999991</v>
      </c>
      <c r="AQ146" s="37">
        <v>11.368473652643303</v>
      </c>
      <c r="AR146" s="36"/>
      <c r="AS146" s="56">
        <v>70.600999999999999</v>
      </c>
      <c r="AT146" s="56">
        <v>22.524999999999999</v>
      </c>
    </row>
    <row r="147" spans="8:46" x14ac:dyDescent="0.25">
      <c r="H147" s="80"/>
      <c r="I147" s="80"/>
      <c r="K147" s="80"/>
      <c r="L147" s="27">
        <v>2001</v>
      </c>
      <c r="M147" s="27">
        <v>1.08</v>
      </c>
      <c r="N147" s="43"/>
      <c r="O147" s="27">
        <v>1.55</v>
      </c>
      <c r="P147" s="43"/>
      <c r="Q147" s="27">
        <v>2.36</v>
      </c>
      <c r="R147" s="43" t="s">
        <v>34</v>
      </c>
      <c r="S147" s="27">
        <v>1.95</v>
      </c>
      <c r="T147" s="43"/>
      <c r="U147" s="27">
        <v>0</v>
      </c>
      <c r="V147" s="43"/>
      <c r="W147" s="27">
        <v>0</v>
      </c>
      <c r="X147" s="43"/>
      <c r="Y147" s="27">
        <v>0.82</v>
      </c>
      <c r="Z147" s="43"/>
      <c r="AA147" s="27">
        <v>0.56999999999999995</v>
      </c>
      <c r="AB147" s="43"/>
      <c r="AC147" s="27">
        <v>0.71</v>
      </c>
      <c r="AD147" s="43"/>
      <c r="AE147" s="27">
        <v>0.39</v>
      </c>
      <c r="AF147" s="43"/>
      <c r="AG147" s="27">
        <v>0.86</v>
      </c>
      <c r="AH147" s="43"/>
      <c r="AI147" s="27">
        <v>0.56999999999999995</v>
      </c>
      <c r="AJ147" s="43"/>
      <c r="AK147" s="27">
        <v>10.86</v>
      </c>
      <c r="AL147" s="16"/>
      <c r="AM147" s="37">
        <f t="shared" si="8"/>
        <v>10.86</v>
      </c>
      <c r="AN147" s="36">
        <f t="shared" si="9"/>
        <v>12</v>
      </c>
      <c r="AO147" s="27">
        <v>2001</v>
      </c>
      <c r="AP147" s="37">
        <f t="shared" si="12"/>
        <v>10.86</v>
      </c>
      <c r="AQ147" s="37">
        <v>11.368473652643303</v>
      </c>
      <c r="AR147" s="36"/>
      <c r="AS147" s="56"/>
      <c r="AT147" s="56"/>
    </row>
    <row r="148" spans="8:46" x14ac:dyDescent="0.25">
      <c r="K148" s="80"/>
      <c r="L148" s="27">
        <v>2002</v>
      </c>
      <c r="M148" s="27">
        <v>0.84</v>
      </c>
      <c r="N148" s="43"/>
      <c r="O148" s="27">
        <v>1.88</v>
      </c>
      <c r="P148" s="43"/>
      <c r="Q148" s="27">
        <v>0.23</v>
      </c>
      <c r="R148" s="43"/>
      <c r="S148" s="27">
        <v>2.1800000000000002</v>
      </c>
      <c r="T148" s="43" t="s">
        <v>35</v>
      </c>
      <c r="U148" s="27">
        <v>0.32</v>
      </c>
      <c r="V148" s="43"/>
      <c r="W148" s="27">
        <v>0</v>
      </c>
      <c r="X148" s="43"/>
      <c r="Y148" s="27">
        <v>0.84</v>
      </c>
      <c r="Z148" s="43" t="s">
        <v>34</v>
      </c>
      <c r="AA148" s="27">
        <v>0.1</v>
      </c>
      <c r="AB148" s="43"/>
      <c r="AC148" s="27">
        <v>0.21</v>
      </c>
      <c r="AD148" s="43"/>
      <c r="AE148" s="27">
        <v>0.3</v>
      </c>
      <c r="AF148" s="43"/>
      <c r="AG148" s="27">
        <v>0.77</v>
      </c>
      <c r="AH148" s="43"/>
      <c r="AI148" s="27">
        <v>0.6</v>
      </c>
      <c r="AJ148" s="43"/>
      <c r="AK148" s="27">
        <v>8.27</v>
      </c>
      <c r="AL148" s="16"/>
      <c r="AM148" s="37">
        <f t="shared" si="8"/>
        <v>8.27</v>
      </c>
      <c r="AN148" s="36">
        <f t="shared" si="9"/>
        <v>12</v>
      </c>
      <c r="AO148" s="27">
        <v>2002</v>
      </c>
      <c r="AP148" s="37">
        <f t="shared" si="12"/>
        <v>8.27</v>
      </c>
      <c r="AQ148" s="37">
        <v>11.368473652643303</v>
      </c>
      <c r="AR148" s="36"/>
      <c r="AS148" s="56">
        <v>60.9</v>
      </c>
      <c r="AT148" s="56">
        <v>21.85</v>
      </c>
    </row>
    <row r="149" spans="8:46" x14ac:dyDescent="0.25">
      <c r="K149" s="80"/>
      <c r="L149" s="27">
        <v>2003</v>
      </c>
      <c r="M149" s="27">
        <v>0.34</v>
      </c>
      <c r="N149" s="43" t="s">
        <v>34</v>
      </c>
      <c r="O149" s="27">
        <v>0.97</v>
      </c>
      <c r="P149" s="43"/>
      <c r="Q149" s="27">
        <v>0.82</v>
      </c>
      <c r="R149" s="43"/>
      <c r="S149" s="27">
        <v>2.68</v>
      </c>
      <c r="T149" s="43"/>
      <c r="U149" s="27">
        <v>1.31</v>
      </c>
      <c r="V149" s="43"/>
      <c r="W149" s="27">
        <v>0</v>
      </c>
      <c r="X149" s="43"/>
      <c r="Y149" s="27">
        <v>0</v>
      </c>
      <c r="Z149" s="43" t="s">
        <v>34</v>
      </c>
      <c r="AA149" s="27">
        <v>2.96</v>
      </c>
      <c r="AB149" s="43"/>
      <c r="AC149" s="27">
        <v>0.5</v>
      </c>
      <c r="AD149" s="43"/>
      <c r="AE149" s="27">
        <v>0</v>
      </c>
      <c r="AF149" s="43"/>
      <c r="AG149" s="27">
        <v>0.59</v>
      </c>
      <c r="AH149" s="43"/>
      <c r="AI149" s="27">
        <v>1.95</v>
      </c>
      <c r="AJ149" s="43"/>
      <c r="AK149" s="27">
        <v>12.12</v>
      </c>
      <c r="AL149" s="16"/>
      <c r="AM149" s="37">
        <f t="shared" si="8"/>
        <v>12.120000000000001</v>
      </c>
      <c r="AN149" s="36">
        <f t="shared" si="9"/>
        <v>12</v>
      </c>
      <c r="AO149" s="27">
        <v>2003</v>
      </c>
      <c r="AP149" s="37">
        <f t="shared" si="12"/>
        <v>12.12</v>
      </c>
      <c r="AQ149" s="37">
        <v>11.368473652643303</v>
      </c>
      <c r="AR149" s="36"/>
      <c r="AS149" s="56">
        <v>60.9</v>
      </c>
      <c r="AT149" s="56">
        <v>21.85</v>
      </c>
    </row>
    <row r="150" spans="8:46" x14ac:dyDescent="0.25">
      <c r="K150" s="80"/>
      <c r="L150" s="27">
        <v>2004</v>
      </c>
      <c r="M150" s="27">
        <v>0.13</v>
      </c>
      <c r="N150" s="43" t="s">
        <v>34</v>
      </c>
      <c r="O150" s="27">
        <v>1.82</v>
      </c>
      <c r="P150" s="43" t="s">
        <v>34</v>
      </c>
      <c r="Q150" s="27">
        <v>0.26</v>
      </c>
      <c r="R150" s="43"/>
      <c r="S150" s="27">
        <v>1.82</v>
      </c>
      <c r="T150" s="43"/>
      <c r="U150" s="27">
        <v>0.28999999999999998</v>
      </c>
      <c r="V150" s="43"/>
      <c r="W150" s="27">
        <v>0.02</v>
      </c>
      <c r="X150" s="43"/>
      <c r="Y150" s="27">
        <v>1.33</v>
      </c>
      <c r="Z150" s="43"/>
      <c r="AA150" s="27">
        <v>0.91</v>
      </c>
      <c r="AB150" s="43"/>
      <c r="AC150" s="27">
        <v>1.02</v>
      </c>
      <c r="AD150" s="43"/>
      <c r="AE150" s="27">
        <v>4.04</v>
      </c>
      <c r="AF150" s="43" t="s">
        <v>34</v>
      </c>
      <c r="AG150" s="27">
        <v>1.1000000000000001</v>
      </c>
      <c r="AH150" s="43"/>
      <c r="AI150" s="27">
        <v>0.3</v>
      </c>
      <c r="AJ150" s="43"/>
      <c r="AK150" s="27">
        <v>13.04</v>
      </c>
      <c r="AL150" s="16"/>
      <c r="AM150" s="37">
        <f t="shared" si="8"/>
        <v>13.040000000000001</v>
      </c>
      <c r="AN150" s="36">
        <f t="shared" si="9"/>
        <v>12</v>
      </c>
      <c r="AO150" s="27">
        <v>2004</v>
      </c>
      <c r="AP150" s="37">
        <f t="shared" si="12"/>
        <v>13.040000000000001</v>
      </c>
      <c r="AQ150" s="37">
        <v>11.368473652643303</v>
      </c>
      <c r="AR150" s="36"/>
      <c r="AS150" s="56">
        <v>65.686999999999998</v>
      </c>
      <c r="AT150" s="56">
        <v>23.126000000000001</v>
      </c>
    </row>
    <row r="151" spans="8:46" x14ac:dyDescent="0.25">
      <c r="K151" s="80"/>
      <c r="L151" s="27">
        <v>2005</v>
      </c>
      <c r="M151" s="27">
        <v>2.92</v>
      </c>
      <c r="N151" s="43" t="s">
        <v>34</v>
      </c>
      <c r="O151" s="27">
        <v>1.21</v>
      </c>
      <c r="P151" s="43"/>
      <c r="Q151" s="27">
        <v>1.41</v>
      </c>
      <c r="R151" s="43" t="s">
        <v>34</v>
      </c>
      <c r="S151" s="27">
        <v>2.48</v>
      </c>
      <c r="T151" s="43"/>
      <c r="U151" s="27">
        <v>3.55</v>
      </c>
      <c r="V151" s="43"/>
      <c r="W151" s="27">
        <v>0.1</v>
      </c>
      <c r="X151" s="43"/>
      <c r="Y151" s="27">
        <v>0.54</v>
      </c>
      <c r="Z151" s="43"/>
      <c r="AA151" s="27">
        <v>0.08</v>
      </c>
      <c r="AB151" s="43"/>
      <c r="AC151" s="27">
        <v>0</v>
      </c>
      <c r="AD151" s="43" t="s">
        <v>25</v>
      </c>
      <c r="AE151" s="27">
        <v>0.28000000000000003</v>
      </c>
      <c r="AF151" s="43"/>
      <c r="AG151" s="27">
        <v>0</v>
      </c>
      <c r="AH151" s="43" t="s">
        <v>36</v>
      </c>
      <c r="AI151" s="27">
        <v>0.45</v>
      </c>
      <c r="AJ151" s="43"/>
      <c r="AK151" s="27">
        <v>13.02</v>
      </c>
      <c r="AL151" s="16"/>
      <c r="AM151" s="37">
        <f t="shared" si="8"/>
        <v>13.02</v>
      </c>
      <c r="AN151" s="36">
        <f>12-1</f>
        <v>11</v>
      </c>
      <c r="AO151" s="27">
        <v>2005</v>
      </c>
      <c r="AP151" s="37">
        <f t="shared" si="12"/>
        <v>14.203636363636365</v>
      </c>
      <c r="AQ151" s="37">
        <v>11.368473652643303</v>
      </c>
      <c r="AR151" s="36"/>
      <c r="AS151" s="56">
        <v>65.686999999999998</v>
      </c>
      <c r="AT151" s="56">
        <v>23.126000000000001</v>
      </c>
    </row>
    <row r="152" spans="8:46" x14ac:dyDescent="0.25">
      <c r="K152" s="80"/>
      <c r="L152" s="27">
        <v>2006</v>
      </c>
      <c r="M152" s="27">
        <v>1.89</v>
      </c>
      <c r="N152" s="43" t="s">
        <v>34</v>
      </c>
      <c r="O152" s="27">
        <v>1.46</v>
      </c>
      <c r="P152" s="43"/>
      <c r="Q152" s="27">
        <v>0</v>
      </c>
      <c r="R152" s="43" t="s">
        <v>25</v>
      </c>
      <c r="S152" s="27">
        <v>1.51</v>
      </c>
      <c r="T152" s="43"/>
      <c r="U152" s="27">
        <v>0.49</v>
      </c>
      <c r="V152" s="43"/>
      <c r="W152" s="27">
        <v>0</v>
      </c>
      <c r="X152" s="43"/>
      <c r="Y152" s="27">
        <v>0.32</v>
      </c>
      <c r="Z152" s="43"/>
      <c r="AA152" s="27">
        <v>0</v>
      </c>
      <c r="AB152" s="43"/>
      <c r="AC152" s="27">
        <v>0</v>
      </c>
      <c r="AD152" s="43"/>
      <c r="AE152" s="27">
        <v>0.89</v>
      </c>
      <c r="AF152" s="43"/>
      <c r="AG152" s="27">
        <v>0.62</v>
      </c>
      <c r="AH152" s="43"/>
      <c r="AI152" s="27">
        <v>0.45</v>
      </c>
      <c r="AJ152" s="43"/>
      <c r="AK152" s="27">
        <v>7.63</v>
      </c>
      <c r="AL152" s="16"/>
      <c r="AM152" s="37">
        <f t="shared" si="8"/>
        <v>7.63</v>
      </c>
      <c r="AN152" s="36">
        <f>12-1</f>
        <v>11</v>
      </c>
      <c r="AO152" s="27">
        <v>2006</v>
      </c>
      <c r="AP152" s="37">
        <f t="shared" si="12"/>
        <v>8.3236363636363642</v>
      </c>
      <c r="AQ152" s="37">
        <v>11.368473652643303</v>
      </c>
      <c r="AR152" s="36"/>
      <c r="AS152" s="56">
        <v>96.609800000000007</v>
      </c>
      <c r="AT152" s="56">
        <v>24.1524</v>
      </c>
    </row>
    <row r="153" spans="8:46" x14ac:dyDescent="0.25">
      <c r="K153" s="80"/>
      <c r="L153" s="27">
        <v>2007</v>
      </c>
      <c r="M153" s="27">
        <v>0.51</v>
      </c>
      <c r="N153" s="43"/>
      <c r="O153" s="27">
        <v>0.57999999999999996</v>
      </c>
      <c r="P153" s="43"/>
      <c r="Q153" s="27">
        <v>2.35</v>
      </c>
      <c r="R153" s="43"/>
      <c r="S153" s="27">
        <v>1.52</v>
      </c>
      <c r="T153" s="43"/>
      <c r="U153" s="27">
        <v>0.61</v>
      </c>
      <c r="V153" s="43"/>
      <c r="W153" s="27">
        <v>0.53</v>
      </c>
      <c r="X153" s="43"/>
      <c r="Y153" s="27">
        <v>0.97</v>
      </c>
      <c r="Z153" s="43"/>
      <c r="AA153" s="27">
        <v>1.9</v>
      </c>
      <c r="AB153" s="43" t="s">
        <v>35</v>
      </c>
      <c r="AC153" s="27">
        <v>0.95</v>
      </c>
      <c r="AD153" s="43"/>
      <c r="AE153" s="27">
        <v>0.51</v>
      </c>
      <c r="AF153" s="43"/>
      <c r="AG153" s="27">
        <v>0.3</v>
      </c>
      <c r="AH153" s="43"/>
      <c r="AI153" s="27">
        <v>1.73</v>
      </c>
      <c r="AJ153" s="43"/>
      <c r="AK153" s="27">
        <v>12.46</v>
      </c>
      <c r="AL153" s="16"/>
      <c r="AM153" s="37">
        <f t="shared" si="8"/>
        <v>12.46</v>
      </c>
      <c r="AN153" s="36">
        <f t="shared" si="9"/>
        <v>12</v>
      </c>
      <c r="AO153" s="27">
        <v>2007</v>
      </c>
      <c r="AP153" s="37">
        <f t="shared" si="12"/>
        <v>12.46</v>
      </c>
      <c r="AQ153" s="37">
        <v>11.368473652643303</v>
      </c>
      <c r="AR153" s="36"/>
      <c r="AS153" s="56">
        <v>95.738</v>
      </c>
      <c r="AT153" s="56">
        <v>24.010999999999999</v>
      </c>
    </row>
    <row r="154" spans="8:46" x14ac:dyDescent="0.25">
      <c r="K154" s="80"/>
      <c r="L154" s="27">
        <v>2008</v>
      </c>
      <c r="M154" s="27">
        <v>1.27</v>
      </c>
      <c r="N154" s="43"/>
      <c r="O154" s="27">
        <v>1</v>
      </c>
      <c r="P154" s="43"/>
      <c r="Q154" s="27">
        <v>0.18</v>
      </c>
      <c r="R154" s="43"/>
      <c r="S154" s="27">
        <v>0.18</v>
      </c>
      <c r="T154" s="43"/>
      <c r="U154" s="27">
        <v>0.12</v>
      </c>
      <c r="V154" s="43"/>
      <c r="W154" s="27">
        <v>0.17</v>
      </c>
      <c r="X154" s="43"/>
      <c r="Y154" s="27">
        <v>0.23</v>
      </c>
      <c r="Z154" s="43"/>
      <c r="AA154" s="27">
        <v>7.0000000000000007E-2</v>
      </c>
      <c r="AB154" s="43" t="s">
        <v>34</v>
      </c>
      <c r="AC154" s="27">
        <v>0.53</v>
      </c>
      <c r="AD154" s="43"/>
      <c r="AE154" s="27">
        <v>0.35</v>
      </c>
      <c r="AF154" s="43"/>
      <c r="AG154" s="27">
        <v>0.57999999999999996</v>
      </c>
      <c r="AH154" s="43"/>
      <c r="AI154" s="27">
        <v>0.96</v>
      </c>
      <c r="AJ154" s="43"/>
      <c r="AK154" s="27">
        <v>5.64</v>
      </c>
      <c r="AL154" s="16"/>
      <c r="AM154" s="37">
        <f t="shared" si="8"/>
        <v>5.64</v>
      </c>
      <c r="AN154" s="36">
        <f t="shared" si="9"/>
        <v>12</v>
      </c>
      <c r="AO154" s="27">
        <v>2008</v>
      </c>
      <c r="AP154" s="37">
        <f t="shared" si="12"/>
        <v>5.64</v>
      </c>
      <c r="AQ154" s="37">
        <v>11.368473652643303</v>
      </c>
      <c r="AR154" s="36"/>
      <c r="AS154" s="56">
        <v>96.602999999999994</v>
      </c>
      <c r="AT154" s="56">
        <v>24.22</v>
      </c>
    </row>
    <row r="155" spans="8:46" x14ac:dyDescent="0.25">
      <c r="K155" s="80"/>
      <c r="L155" s="27">
        <v>2009</v>
      </c>
      <c r="M155" s="27">
        <v>1.1499999999999999</v>
      </c>
      <c r="N155" s="43"/>
      <c r="O155" s="27">
        <v>1.22</v>
      </c>
      <c r="P155" s="43"/>
      <c r="Q155" s="27">
        <v>0.71</v>
      </c>
      <c r="R155" s="43"/>
      <c r="S155" s="27">
        <v>3.45</v>
      </c>
      <c r="T155" s="43"/>
      <c r="U155" s="27">
        <v>0.25</v>
      </c>
      <c r="V155" s="43"/>
      <c r="W155" s="27">
        <v>1.51</v>
      </c>
      <c r="X155" s="43"/>
      <c r="Y155" s="27">
        <v>0.26</v>
      </c>
      <c r="Z155" s="43"/>
      <c r="AA155" s="27">
        <v>0.44</v>
      </c>
      <c r="AB155" s="43"/>
      <c r="AC155" s="27">
        <v>0.26</v>
      </c>
      <c r="AD155" s="43"/>
      <c r="AE155" s="27">
        <v>0.8</v>
      </c>
      <c r="AF155" s="43"/>
      <c r="AG155" s="27">
        <v>0.1</v>
      </c>
      <c r="AH155" s="43"/>
      <c r="AI155" s="27">
        <v>1.63</v>
      </c>
      <c r="AJ155" s="43"/>
      <c r="AK155" s="27">
        <v>11.78</v>
      </c>
      <c r="AL155" s="16"/>
      <c r="AM155" s="37">
        <f t="shared" si="8"/>
        <v>11.780000000000001</v>
      </c>
      <c r="AN155" s="36">
        <f t="shared" si="9"/>
        <v>12</v>
      </c>
      <c r="AO155" s="27">
        <v>2009</v>
      </c>
      <c r="AP155" s="37">
        <f t="shared" si="12"/>
        <v>11.780000000000001</v>
      </c>
      <c r="AQ155" s="37">
        <v>11.368473652643303</v>
      </c>
      <c r="AR155" s="36"/>
      <c r="AS155" s="56">
        <v>97.539000000000001</v>
      </c>
      <c r="AT155" s="56">
        <v>24.434999999999999</v>
      </c>
    </row>
    <row r="156" spans="8:46" x14ac:dyDescent="0.25">
      <c r="K156" s="80"/>
      <c r="L156" s="27">
        <v>2010</v>
      </c>
      <c r="M156" s="27">
        <v>0.45</v>
      </c>
      <c r="N156" s="43"/>
      <c r="O156" s="27">
        <v>0.93</v>
      </c>
      <c r="P156" s="43"/>
      <c r="Q156" s="27">
        <v>2.2999999999999998</v>
      </c>
      <c r="R156" s="43"/>
      <c r="S156" s="27">
        <v>1.59</v>
      </c>
      <c r="T156" s="43"/>
      <c r="U156" s="27">
        <v>1.08</v>
      </c>
      <c r="V156" s="43"/>
      <c r="W156" s="27">
        <v>0.04</v>
      </c>
      <c r="X156" s="43"/>
      <c r="Y156" s="27">
        <v>0.99</v>
      </c>
      <c r="Z156" s="43"/>
      <c r="AA156" s="27">
        <v>0.02</v>
      </c>
      <c r="AB156" s="43" t="s">
        <v>34</v>
      </c>
      <c r="AC156" s="27">
        <v>0.65</v>
      </c>
      <c r="AD156" s="43"/>
      <c r="AE156" s="27">
        <v>1.94</v>
      </c>
      <c r="AF156" s="43"/>
      <c r="AG156" s="27">
        <v>2.12</v>
      </c>
      <c r="AH156" s="43"/>
      <c r="AI156" s="27">
        <v>0.95</v>
      </c>
      <c r="AJ156" s="43"/>
      <c r="AK156" s="27">
        <v>13.06</v>
      </c>
      <c r="AL156" s="16"/>
      <c r="AM156" s="37">
        <f t="shared" si="8"/>
        <v>13.059999999999999</v>
      </c>
      <c r="AN156" s="36">
        <f t="shared" si="9"/>
        <v>12</v>
      </c>
      <c r="AO156" s="27">
        <v>2010</v>
      </c>
      <c r="AP156" s="37">
        <f t="shared" si="12"/>
        <v>13.059999999999997</v>
      </c>
      <c r="AQ156" s="37">
        <v>11.368473652643303</v>
      </c>
      <c r="AR156" s="36"/>
      <c r="AS156" s="56">
        <v>97.536000000000001</v>
      </c>
      <c r="AT156" s="56">
        <v>24.608000000000001</v>
      </c>
    </row>
    <row r="157" spans="8:46" x14ac:dyDescent="0.25">
      <c r="K157" s="80"/>
      <c r="L157" s="27">
        <v>2011</v>
      </c>
      <c r="M157" s="27">
        <v>0.02</v>
      </c>
      <c r="N157" s="43"/>
      <c r="O157" s="27">
        <v>1.74</v>
      </c>
      <c r="P157" s="43"/>
      <c r="Q157" s="27">
        <v>1.03</v>
      </c>
      <c r="R157" s="43"/>
      <c r="S157" s="27">
        <v>1.86</v>
      </c>
      <c r="T157" s="43"/>
      <c r="U157" s="27">
        <v>2.39</v>
      </c>
      <c r="V157" s="43"/>
      <c r="W157" s="27">
        <v>0.6</v>
      </c>
      <c r="X157" s="43"/>
      <c r="Y157" s="27">
        <v>0.46</v>
      </c>
      <c r="Z157" s="43"/>
      <c r="AA157" s="27">
        <v>0.97</v>
      </c>
      <c r="AB157" s="43"/>
      <c r="AC157" s="27">
        <v>0.57999999999999996</v>
      </c>
      <c r="AD157" s="43"/>
      <c r="AE157" s="27">
        <v>1.1499999999999999</v>
      </c>
      <c r="AF157" s="43"/>
      <c r="AG157" s="27">
        <v>0.34</v>
      </c>
      <c r="AH157" s="43"/>
      <c r="AI157" s="27">
        <v>0.06</v>
      </c>
      <c r="AJ157" s="43"/>
      <c r="AK157" s="27">
        <v>11.2</v>
      </c>
      <c r="AL157" s="16"/>
      <c r="AM157" s="37">
        <f t="shared" si="8"/>
        <v>11.200000000000003</v>
      </c>
      <c r="AN157" s="36">
        <f t="shared" si="9"/>
        <v>12</v>
      </c>
      <c r="AO157" s="27">
        <v>2011</v>
      </c>
      <c r="AP157" s="37">
        <f t="shared" si="12"/>
        <v>11.200000000000003</v>
      </c>
      <c r="AQ157" s="37">
        <v>11.368473652643303</v>
      </c>
      <c r="AR157" s="36"/>
      <c r="AS157" s="56">
        <v>96.790999999999997</v>
      </c>
      <c r="AT157" s="56">
        <v>24.356999999999999</v>
      </c>
    </row>
    <row r="158" spans="8:46" x14ac:dyDescent="0.25">
      <c r="K158" s="80"/>
      <c r="L158" s="27">
        <v>2012</v>
      </c>
      <c r="M158" s="27">
        <v>0.62</v>
      </c>
      <c r="N158" s="43"/>
      <c r="O158" s="27">
        <v>1.34</v>
      </c>
      <c r="P158" s="43"/>
      <c r="Q158" s="27">
        <v>1.99</v>
      </c>
      <c r="R158" s="43"/>
      <c r="S158" s="27">
        <v>0.95</v>
      </c>
      <c r="T158" s="43"/>
      <c r="U158" s="27">
        <v>0</v>
      </c>
      <c r="V158" s="43"/>
      <c r="W158" s="27">
        <v>0.17</v>
      </c>
      <c r="X158" s="43"/>
      <c r="Y158" s="27">
        <v>0.4</v>
      </c>
      <c r="Z158" s="43"/>
      <c r="AA158" s="27">
        <v>1.26</v>
      </c>
      <c r="AB158" s="43"/>
      <c r="AC158" s="27">
        <v>1.55</v>
      </c>
      <c r="AD158" s="43"/>
      <c r="AE158" s="27">
        <v>0.39</v>
      </c>
      <c r="AF158" s="43"/>
      <c r="AG158" s="27">
        <v>0.8</v>
      </c>
      <c r="AH158" s="43"/>
      <c r="AI158" s="27">
        <v>1.8</v>
      </c>
      <c r="AJ158" s="43"/>
      <c r="AK158" s="27">
        <v>11.27</v>
      </c>
      <c r="AL158" s="16"/>
      <c r="AM158" s="37">
        <f t="shared" si="8"/>
        <v>11.270000000000003</v>
      </c>
      <c r="AN158" s="36">
        <f t="shared" si="9"/>
        <v>12</v>
      </c>
      <c r="AO158" s="27">
        <v>2012</v>
      </c>
      <c r="AP158" s="37">
        <f t="shared" si="12"/>
        <v>11.270000000000003</v>
      </c>
      <c r="AQ158" s="37">
        <v>11.368473652643303</v>
      </c>
      <c r="AR158" s="36"/>
      <c r="AS158" s="56">
        <v>65.686999999999998</v>
      </c>
      <c r="AT158" s="56">
        <v>25.234000000000002</v>
      </c>
    </row>
    <row r="159" spans="8:46" x14ac:dyDescent="0.25">
      <c r="J159" s="80"/>
      <c r="K159" s="80"/>
      <c r="L159" s="79"/>
      <c r="M159" s="79"/>
      <c r="N159" s="47"/>
      <c r="O159" s="79"/>
      <c r="P159" s="47"/>
      <c r="Q159" s="79"/>
      <c r="R159" s="47"/>
      <c r="S159" s="79"/>
      <c r="T159" s="47"/>
      <c r="U159" s="79"/>
      <c r="V159" s="47"/>
      <c r="W159" s="79"/>
      <c r="X159" s="47"/>
      <c r="Y159" s="79"/>
      <c r="Z159" s="47"/>
      <c r="AA159" s="79"/>
      <c r="AB159" s="47"/>
      <c r="AC159" s="79"/>
      <c r="AD159" s="47"/>
      <c r="AE159" s="79"/>
      <c r="AF159" s="47"/>
      <c r="AG159" s="79"/>
      <c r="AH159" s="47"/>
      <c r="AI159" s="79"/>
      <c r="AJ159" s="47"/>
      <c r="AK159" s="79"/>
      <c r="AL159" s="16"/>
      <c r="AM159" s="80"/>
      <c r="AN159" s="80"/>
      <c r="AO159" s="80"/>
      <c r="AP159" s="80"/>
      <c r="AQ159" s="80"/>
      <c r="AR159" s="80"/>
    </row>
    <row r="160" spans="8:46" x14ac:dyDescent="0.25"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</row>
    <row r="161" spans="10:44" x14ac:dyDescent="0.25"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</row>
    <row r="162" spans="10:44" x14ac:dyDescent="0.25"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</row>
    <row r="163" spans="10:44" x14ac:dyDescent="0.25"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</row>
    <row r="164" spans="10:44" x14ac:dyDescent="0.25"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</row>
    <row r="165" spans="10:44" x14ac:dyDescent="0.25"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</row>
    <row r="166" spans="10:44" x14ac:dyDescent="0.25"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</row>
    <row r="167" spans="10:44" x14ac:dyDescent="0.25"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</row>
    <row r="168" spans="10:44" x14ac:dyDescent="0.25">
      <c r="K168" s="80"/>
      <c r="L168" s="80"/>
      <c r="M168" s="80"/>
      <c r="N168" s="48"/>
      <c r="O168" s="80"/>
      <c r="P168" s="48"/>
      <c r="Q168" s="80"/>
      <c r="R168" s="48"/>
      <c r="S168" s="80"/>
      <c r="T168" s="48"/>
      <c r="U168" s="80"/>
      <c r="V168" s="48"/>
      <c r="W168" s="80"/>
      <c r="X168" s="48"/>
      <c r="Y168" s="80"/>
      <c r="Z168" s="48"/>
      <c r="AA168" s="80"/>
      <c r="AB168" s="48"/>
      <c r="AC168" s="80"/>
      <c r="AD168" s="48"/>
      <c r="AE168" s="80"/>
      <c r="AF168" s="48"/>
      <c r="AG168" s="80"/>
      <c r="AH168" s="48"/>
      <c r="AI168" s="80"/>
      <c r="AJ168" s="48"/>
      <c r="AK168" s="80"/>
      <c r="AL168" s="80"/>
      <c r="AM168" s="80"/>
      <c r="AN168" s="80"/>
      <c r="AO168" s="80"/>
      <c r="AP168" s="80"/>
      <c r="AQ168" s="80"/>
    </row>
    <row r="169" spans="10:44" x14ac:dyDescent="0.25">
      <c r="K169" s="80"/>
      <c r="L169" s="80"/>
      <c r="M169" s="80"/>
      <c r="N169" s="48"/>
      <c r="O169" s="80"/>
      <c r="P169" s="48"/>
      <c r="Q169" s="80"/>
      <c r="R169" s="48"/>
      <c r="S169" s="80"/>
      <c r="T169" s="48"/>
      <c r="U169" s="80"/>
      <c r="V169" s="48"/>
      <c r="W169" s="80"/>
      <c r="X169" s="48"/>
      <c r="Y169" s="80"/>
      <c r="Z169" s="48"/>
      <c r="AA169" s="80"/>
      <c r="AB169" s="48"/>
      <c r="AC169" s="80"/>
      <c r="AD169" s="48"/>
      <c r="AE169" s="80"/>
      <c r="AF169" s="48"/>
      <c r="AG169" s="80"/>
      <c r="AH169" s="48"/>
      <c r="AI169" s="80"/>
      <c r="AJ169" s="48"/>
      <c r="AK169" s="80"/>
      <c r="AL169" s="80"/>
      <c r="AM169" s="80"/>
      <c r="AN169" s="80"/>
      <c r="AO169" s="80"/>
      <c r="AP169" s="80"/>
      <c r="AQ169" s="80"/>
    </row>
    <row r="170" spans="10:44" x14ac:dyDescent="0.25">
      <c r="K170" s="80"/>
      <c r="L170" s="80"/>
      <c r="M170" s="80"/>
      <c r="N170" s="48"/>
      <c r="O170" s="80"/>
      <c r="P170" s="48"/>
      <c r="Q170" s="80"/>
      <c r="R170" s="48"/>
      <c r="S170" s="80"/>
      <c r="T170" s="48"/>
      <c r="U170" s="80"/>
      <c r="V170" s="48"/>
      <c r="W170" s="80"/>
      <c r="X170" s="48"/>
      <c r="Y170" s="80"/>
      <c r="Z170" s="48"/>
      <c r="AA170" s="80"/>
      <c r="AB170" s="48"/>
      <c r="AC170" s="80"/>
      <c r="AD170" s="48"/>
      <c r="AE170" s="80"/>
      <c r="AF170" s="48"/>
      <c r="AG170" s="80"/>
      <c r="AH170" s="48"/>
      <c r="AI170" s="80"/>
      <c r="AJ170" s="48"/>
      <c r="AK170" s="80"/>
      <c r="AL170" s="80"/>
      <c r="AM170" s="80"/>
      <c r="AN170" s="80"/>
      <c r="AO170" s="80"/>
      <c r="AP170" s="80"/>
      <c r="AQ170" s="80"/>
    </row>
    <row r="171" spans="10:44" x14ac:dyDescent="0.25">
      <c r="K171" s="80"/>
      <c r="L171" s="80"/>
      <c r="M171" s="80"/>
      <c r="N171" s="48"/>
      <c r="O171" s="80"/>
      <c r="P171" s="48"/>
      <c r="Q171" s="80"/>
      <c r="R171" s="48"/>
      <c r="S171" s="80"/>
      <c r="T171" s="48"/>
      <c r="U171" s="80"/>
      <c r="V171" s="48"/>
      <c r="W171" s="80"/>
      <c r="X171" s="48"/>
      <c r="Y171" s="80"/>
      <c r="Z171" s="48"/>
      <c r="AA171" s="80"/>
      <c r="AB171" s="48"/>
      <c r="AC171" s="80"/>
      <c r="AD171" s="48"/>
      <c r="AE171" s="80"/>
      <c r="AF171" s="48"/>
      <c r="AG171" s="80"/>
      <c r="AH171" s="48"/>
      <c r="AI171" s="80"/>
      <c r="AJ171" s="48"/>
      <c r="AK171" s="80"/>
      <c r="AL171" s="80"/>
      <c r="AM171" s="80"/>
      <c r="AN171" s="80"/>
      <c r="AO171" s="80"/>
      <c r="AP171" s="80"/>
      <c r="AQ171" s="80"/>
    </row>
    <row r="172" spans="10:44" x14ac:dyDescent="0.25">
      <c r="L172" s="80"/>
      <c r="M172" s="80"/>
      <c r="N172" s="48"/>
      <c r="O172" s="80"/>
      <c r="P172" s="48"/>
      <c r="Q172" s="80"/>
      <c r="R172" s="48"/>
      <c r="S172" s="80"/>
      <c r="T172" s="48"/>
      <c r="U172" s="80"/>
      <c r="V172" s="48"/>
      <c r="W172" s="80"/>
      <c r="X172" s="48"/>
      <c r="Y172" s="80"/>
      <c r="Z172" s="48"/>
      <c r="AA172" s="80"/>
      <c r="AB172" s="48"/>
      <c r="AC172" s="80"/>
      <c r="AD172" s="48"/>
      <c r="AE172" s="80"/>
      <c r="AF172" s="48"/>
      <c r="AG172" s="80"/>
      <c r="AH172" s="48"/>
      <c r="AI172" s="80"/>
      <c r="AJ172" s="48"/>
      <c r="AK172" s="80"/>
      <c r="AL172" s="80"/>
      <c r="AM172" s="80"/>
      <c r="AN172" s="80"/>
      <c r="AO172" s="80"/>
      <c r="AP172" s="80"/>
      <c r="AQ172" s="80"/>
    </row>
  </sheetData>
  <mergeCells count="10">
    <mergeCell ref="AS2:AT2"/>
    <mergeCell ref="A70:H70"/>
    <mergeCell ref="A1:C1"/>
    <mergeCell ref="E1:H1"/>
    <mergeCell ref="L1:AK1"/>
    <mergeCell ref="AM1:AR2"/>
    <mergeCell ref="E2:E3"/>
    <mergeCell ref="F2:G2"/>
    <mergeCell ref="H2:H3"/>
    <mergeCell ref="L2:AK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72"/>
  <sheetViews>
    <sheetView topLeftCell="AP2" zoomScale="75" zoomScaleNormal="75" workbookViewId="0">
      <selection activeCell="AP3" sqref="AP3:AT3"/>
    </sheetView>
  </sheetViews>
  <sheetFormatPr defaultColWidth="8.85546875" defaultRowHeight="15" x14ac:dyDescent="0.25"/>
  <cols>
    <col min="1" max="1" width="8.85546875" style="14"/>
    <col min="2" max="3" width="10.7109375" style="14" bestFit="1" customWidth="1"/>
    <col min="4" max="4" width="12" style="14" bestFit="1" customWidth="1"/>
    <col min="5" max="5" width="14.7109375" style="17" customWidth="1"/>
    <col min="6" max="6" width="11" style="17" customWidth="1"/>
    <col min="7" max="7" width="8.28515625" style="17" customWidth="1"/>
    <col min="8" max="8" width="65.28515625" style="17" customWidth="1"/>
    <col min="9" max="10" width="14.85546875" style="17" customWidth="1"/>
    <col min="11" max="11" width="3.42578125" style="12" customWidth="1"/>
    <col min="12" max="12" width="9.42578125" style="12" customWidth="1"/>
    <col min="13" max="13" width="6.7109375" style="12" customWidth="1"/>
    <col min="14" max="14" width="2.7109375" style="49" customWidth="1"/>
    <col min="15" max="15" width="6.7109375" style="12" customWidth="1"/>
    <col min="16" max="16" width="2.7109375" style="49" customWidth="1"/>
    <col min="17" max="17" width="6.7109375" style="12" customWidth="1"/>
    <col min="18" max="18" width="2.7109375" style="49" customWidth="1"/>
    <col min="19" max="19" width="6.7109375" style="12" customWidth="1"/>
    <col min="20" max="20" width="2.7109375" style="49" customWidth="1"/>
    <col min="21" max="21" width="6.7109375" style="12" customWidth="1"/>
    <col min="22" max="22" width="2.7109375" style="49" customWidth="1"/>
    <col min="23" max="23" width="6.7109375" style="12" customWidth="1"/>
    <col min="24" max="24" width="2.7109375" style="49" customWidth="1"/>
    <col min="25" max="25" width="6.7109375" style="12" customWidth="1"/>
    <col min="26" max="26" width="2.7109375" style="49" customWidth="1"/>
    <col min="27" max="27" width="6.7109375" style="12" customWidth="1"/>
    <col min="28" max="28" width="2.7109375" style="49" customWidth="1"/>
    <col min="29" max="29" width="6.7109375" style="12" customWidth="1"/>
    <col min="30" max="30" width="2.7109375" style="49" customWidth="1"/>
    <col min="31" max="31" width="6.7109375" style="12" customWidth="1"/>
    <col min="32" max="32" width="2.7109375" style="49" customWidth="1"/>
    <col min="33" max="33" width="6.7109375" style="12" customWidth="1"/>
    <col min="34" max="34" width="2.7109375" style="49" customWidth="1"/>
    <col min="35" max="35" width="6.7109375" style="12" customWidth="1"/>
    <col min="36" max="36" width="2.7109375" style="49" customWidth="1"/>
    <col min="37" max="37" width="6.7109375" style="12" customWidth="1"/>
    <col min="38" max="38" width="2" style="12" customWidth="1"/>
    <col min="39" max="39" width="15.7109375" style="12" customWidth="1"/>
    <col min="40" max="40" width="20.42578125" style="12" customWidth="1"/>
    <col min="41" max="41" width="12.7109375" style="12" customWidth="1"/>
    <col min="42" max="42" width="34.7109375" style="12" customWidth="1"/>
    <col min="43" max="43" width="27.28515625" style="12" customWidth="1"/>
    <col min="44" max="44" width="8.85546875" style="12"/>
    <col min="45" max="45" width="12.7109375" style="12" customWidth="1"/>
    <col min="46" max="46" width="10.7109375" style="12" bestFit="1" customWidth="1"/>
    <col min="47" max="16384" width="8.85546875" style="12"/>
  </cols>
  <sheetData>
    <row r="1" spans="1:47" ht="97.15" customHeight="1" x14ac:dyDescent="0.25">
      <c r="A1" s="98" t="s">
        <v>69</v>
      </c>
      <c r="B1" s="99"/>
      <c r="C1" s="99"/>
      <c r="D1" s="78"/>
      <c r="E1" s="100" t="s">
        <v>49</v>
      </c>
      <c r="F1" s="100"/>
      <c r="G1" s="100"/>
      <c r="H1" s="100"/>
      <c r="I1" s="78"/>
      <c r="J1" s="78"/>
      <c r="L1" s="101" t="s">
        <v>0</v>
      </c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34"/>
      <c r="AM1" s="102" t="s">
        <v>68</v>
      </c>
      <c r="AN1" s="102"/>
      <c r="AO1" s="102"/>
      <c r="AP1" s="102"/>
      <c r="AQ1" s="102"/>
      <c r="AR1" s="102"/>
    </row>
    <row r="2" spans="1:47" ht="52.9" customHeight="1" x14ac:dyDescent="0.25">
      <c r="A2" s="31" t="s">
        <v>59</v>
      </c>
      <c r="B2" s="31" t="s">
        <v>61</v>
      </c>
      <c r="C2" s="31" t="s">
        <v>62</v>
      </c>
      <c r="D2" s="53"/>
      <c r="E2" s="104" t="s">
        <v>50</v>
      </c>
      <c r="F2" s="105" t="s">
        <v>48</v>
      </c>
      <c r="G2" s="106"/>
      <c r="H2" s="107" t="s">
        <v>55</v>
      </c>
      <c r="I2" s="8"/>
      <c r="J2" s="8"/>
      <c r="L2" s="102" t="s">
        <v>1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35"/>
      <c r="AM2" s="103"/>
      <c r="AN2" s="103"/>
      <c r="AO2" s="103"/>
      <c r="AP2" s="103"/>
      <c r="AQ2" s="103"/>
      <c r="AR2" s="103"/>
      <c r="AS2" s="97" t="s">
        <v>69</v>
      </c>
      <c r="AT2" s="97"/>
    </row>
    <row r="3" spans="1:47" s="80" customFormat="1" ht="79.150000000000006" customHeight="1" x14ac:dyDescent="0.25">
      <c r="A3" s="18">
        <v>1950</v>
      </c>
      <c r="B3" s="32">
        <v>300</v>
      </c>
      <c r="C3" s="33"/>
      <c r="D3" s="54"/>
      <c r="E3" s="104"/>
      <c r="F3" s="18" t="s">
        <v>51</v>
      </c>
      <c r="G3" s="18" t="s">
        <v>52</v>
      </c>
      <c r="H3" s="108"/>
      <c r="I3" s="8"/>
      <c r="J3" s="8"/>
      <c r="L3" s="43" t="s">
        <v>11</v>
      </c>
      <c r="M3" s="43" t="s">
        <v>12</v>
      </c>
      <c r="N3" s="43"/>
      <c r="O3" s="43" t="s">
        <v>13</v>
      </c>
      <c r="P3" s="43"/>
      <c r="Q3" s="43" t="s">
        <v>14</v>
      </c>
      <c r="R3" s="43"/>
      <c r="S3" s="43" t="s">
        <v>15</v>
      </c>
      <c r="T3" s="43"/>
      <c r="U3" s="43" t="s">
        <v>16</v>
      </c>
      <c r="V3" s="43"/>
      <c r="W3" s="43" t="s">
        <v>17</v>
      </c>
      <c r="X3" s="43"/>
      <c r="Y3" s="43" t="s">
        <v>18</v>
      </c>
      <c r="Z3" s="43"/>
      <c r="AA3" s="43" t="s">
        <v>19</v>
      </c>
      <c r="AB3" s="43"/>
      <c r="AC3" s="43" t="s">
        <v>20</v>
      </c>
      <c r="AD3" s="43"/>
      <c r="AE3" s="43" t="s">
        <v>21</v>
      </c>
      <c r="AF3" s="43"/>
      <c r="AG3" s="43" t="s">
        <v>22</v>
      </c>
      <c r="AH3" s="43"/>
      <c r="AI3" s="43" t="s">
        <v>23</v>
      </c>
      <c r="AJ3" s="43"/>
      <c r="AK3" s="43" t="s">
        <v>24</v>
      </c>
      <c r="AL3" s="44"/>
      <c r="AM3" s="77" t="s">
        <v>66</v>
      </c>
      <c r="AN3" s="77" t="s">
        <v>67</v>
      </c>
      <c r="AO3" s="43" t="s">
        <v>11</v>
      </c>
      <c r="AP3" s="88" t="s">
        <v>95</v>
      </c>
      <c r="AQ3" s="88" t="s">
        <v>96</v>
      </c>
      <c r="AR3" s="88" t="s">
        <v>97</v>
      </c>
      <c r="AS3" s="88" t="s">
        <v>98</v>
      </c>
      <c r="AT3" s="88" t="s">
        <v>99</v>
      </c>
      <c r="AU3" s="29"/>
    </row>
    <row r="4" spans="1:47" s="80" customFormat="1" ht="57.6" x14ac:dyDescent="0.3">
      <c r="A4" s="18">
        <v>1951</v>
      </c>
      <c r="B4" s="32">
        <v>600</v>
      </c>
      <c r="C4" s="33"/>
      <c r="D4" s="54"/>
      <c r="E4" s="22">
        <v>4671</v>
      </c>
      <c r="F4" s="20">
        <v>691.2</v>
      </c>
      <c r="G4" s="21">
        <f>1.29+0.25</f>
        <v>1.54</v>
      </c>
      <c r="H4" s="18" t="s">
        <v>56</v>
      </c>
      <c r="I4" s="30"/>
      <c r="J4" s="30"/>
      <c r="L4" s="39">
        <v>1888</v>
      </c>
      <c r="M4" s="39">
        <v>0</v>
      </c>
      <c r="N4" s="46" t="s">
        <v>25</v>
      </c>
      <c r="O4" s="39">
        <v>0</v>
      </c>
      <c r="P4" s="46" t="s">
        <v>25</v>
      </c>
      <c r="Q4" s="39">
        <v>0</v>
      </c>
      <c r="R4" s="46" t="s">
        <v>25</v>
      </c>
      <c r="S4" s="39">
        <v>0</v>
      </c>
      <c r="T4" s="46" t="s">
        <v>25</v>
      </c>
      <c r="U4" s="39">
        <v>1.77</v>
      </c>
      <c r="V4" s="46"/>
      <c r="W4" s="39">
        <v>0.28000000000000003</v>
      </c>
      <c r="X4" s="46"/>
      <c r="Y4" s="39">
        <v>0.76</v>
      </c>
      <c r="Z4" s="46"/>
      <c r="AA4" s="39">
        <v>0.06</v>
      </c>
      <c r="AB4" s="46"/>
      <c r="AC4" s="39">
        <v>0.56999999999999995</v>
      </c>
      <c r="AD4" s="46"/>
      <c r="AE4" s="39">
        <v>1.03</v>
      </c>
      <c r="AF4" s="46"/>
      <c r="AG4" s="39">
        <v>0.56000000000000005</v>
      </c>
      <c r="AH4" s="46"/>
      <c r="AI4" s="39">
        <v>0.6</v>
      </c>
      <c r="AJ4" s="46"/>
      <c r="AK4" s="39">
        <v>5.63</v>
      </c>
      <c r="AL4" s="40"/>
      <c r="AM4" s="41">
        <f>SUM(M4,O4,Q4,S4,U4,W4,Y4,AA4,AC4,AE4,AG4,AI4)</f>
        <v>5.629999999999999</v>
      </c>
      <c r="AN4" s="42">
        <f>12-4</f>
        <v>8</v>
      </c>
      <c r="AO4" s="39">
        <v>1888</v>
      </c>
      <c r="AP4" s="41"/>
      <c r="AQ4" s="37">
        <v>11.4</v>
      </c>
      <c r="AR4" s="50"/>
      <c r="AS4" s="55"/>
      <c r="AT4" s="55"/>
    </row>
    <row r="5" spans="1:47" s="80" customFormat="1" ht="43.15" x14ac:dyDescent="0.3">
      <c r="A5" s="18">
        <v>1952</v>
      </c>
      <c r="B5" s="32">
        <v>800</v>
      </c>
      <c r="C5" s="33"/>
      <c r="D5" s="54"/>
      <c r="E5" s="18">
        <v>1937</v>
      </c>
      <c r="F5" s="20">
        <v>900</v>
      </c>
      <c r="G5" s="21">
        <f>F5*0.002228</f>
        <v>2.0051999999999999</v>
      </c>
      <c r="H5" s="18" t="s">
        <v>57</v>
      </c>
      <c r="I5" s="30"/>
      <c r="J5" s="30"/>
      <c r="L5" s="27">
        <v>1889</v>
      </c>
      <c r="M5" s="27">
        <v>0.86</v>
      </c>
      <c r="N5" s="43" t="s">
        <v>25</v>
      </c>
      <c r="O5" s="27">
        <v>0.03</v>
      </c>
      <c r="P5" s="43"/>
      <c r="Q5" s="27">
        <v>1.46</v>
      </c>
      <c r="R5" s="43"/>
      <c r="S5" s="27">
        <v>0.23</v>
      </c>
      <c r="T5" s="43"/>
      <c r="U5" s="27">
        <v>1.58</v>
      </c>
      <c r="V5" s="43"/>
      <c r="W5" s="27">
        <v>0.53</v>
      </c>
      <c r="X5" s="43"/>
      <c r="Y5" s="27">
        <v>0.01</v>
      </c>
      <c r="Z5" s="43"/>
      <c r="AA5" s="27">
        <v>0.54</v>
      </c>
      <c r="AB5" s="43"/>
      <c r="AC5" s="27">
        <v>0</v>
      </c>
      <c r="AD5" s="43" t="s">
        <v>25</v>
      </c>
      <c r="AE5" s="27">
        <v>1.47</v>
      </c>
      <c r="AF5" s="43"/>
      <c r="AG5" s="27">
        <v>0.19</v>
      </c>
      <c r="AH5" s="43"/>
      <c r="AI5" s="27">
        <v>2.36</v>
      </c>
      <c r="AJ5" s="43" t="s">
        <v>26</v>
      </c>
      <c r="AK5" s="27">
        <v>6.04</v>
      </c>
      <c r="AL5" s="16"/>
      <c r="AM5" s="37">
        <f t="shared" ref="AM5:AM70" si="0">SUM(M5,O5,Q5,S5,U5,W5,Y5,AA5,AC5,AE5,AG5,AI5)</f>
        <v>9.26</v>
      </c>
      <c r="AN5" s="36">
        <f>12-1</f>
        <v>11</v>
      </c>
      <c r="AO5" s="27">
        <v>1889</v>
      </c>
      <c r="AP5" s="37">
        <f>(AM5*12)/AN5</f>
        <v>10.101818181818182</v>
      </c>
      <c r="AQ5" s="37">
        <v>11.368473652643303</v>
      </c>
      <c r="AR5" s="50"/>
      <c r="AS5" s="55"/>
      <c r="AT5" s="55"/>
    </row>
    <row r="6" spans="1:47" s="80" customFormat="1" ht="14.45" x14ac:dyDescent="0.3">
      <c r="A6" s="18">
        <v>1953</v>
      </c>
      <c r="B6" s="32">
        <v>800</v>
      </c>
      <c r="C6" s="33"/>
      <c r="D6" s="54"/>
      <c r="E6" s="22">
        <v>24006</v>
      </c>
      <c r="F6" s="20">
        <v>1050</v>
      </c>
      <c r="G6" s="21">
        <f t="shared" ref="G6:G11" si="1">F6*0.002228</f>
        <v>2.3393999999999999</v>
      </c>
      <c r="H6" s="18" t="s">
        <v>53</v>
      </c>
      <c r="I6" s="30"/>
      <c r="J6" s="30"/>
      <c r="L6" s="27">
        <v>1890</v>
      </c>
      <c r="M6" s="27">
        <v>2.87</v>
      </c>
      <c r="N6" s="43"/>
      <c r="O6" s="27">
        <v>1.1000000000000001</v>
      </c>
      <c r="P6" s="43"/>
      <c r="Q6" s="27">
        <v>3.21</v>
      </c>
      <c r="R6" s="43" t="s">
        <v>27</v>
      </c>
      <c r="S6" s="27">
        <v>1.08</v>
      </c>
      <c r="T6" s="43"/>
      <c r="U6" s="27">
        <v>1.72</v>
      </c>
      <c r="V6" s="43"/>
      <c r="W6" s="27">
        <v>0</v>
      </c>
      <c r="X6" s="43"/>
      <c r="Y6" s="27">
        <v>0.25</v>
      </c>
      <c r="Z6" s="43"/>
      <c r="AA6" s="27">
        <v>0</v>
      </c>
      <c r="AB6" s="43" t="s">
        <v>25</v>
      </c>
      <c r="AC6" s="27">
        <v>0.01</v>
      </c>
      <c r="AD6" s="43" t="s">
        <v>25</v>
      </c>
      <c r="AE6" s="27">
        <v>0.39</v>
      </c>
      <c r="AF6" s="43" t="s">
        <v>25</v>
      </c>
      <c r="AG6" s="27">
        <v>0.04</v>
      </c>
      <c r="AH6" s="43"/>
      <c r="AI6" s="27">
        <v>9.75</v>
      </c>
      <c r="AJ6" s="43" t="s">
        <v>28</v>
      </c>
      <c r="AK6" s="27">
        <v>7.06</v>
      </c>
      <c r="AL6" s="16"/>
      <c r="AM6" s="37">
        <f t="shared" si="0"/>
        <v>20.420000000000002</v>
      </c>
      <c r="AN6" s="36">
        <f>12-1</f>
        <v>11</v>
      </c>
      <c r="AO6" s="27">
        <v>1890</v>
      </c>
      <c r="AP6" s="37">
        <f>(AM6*12)/AN6</f>
        <v>22.276363636363637</v>
      </c>
      <c r="AQ6" s="37">
        <v>11.368473652643303</v>
      </c>
      <c r="AR6" s="50"/>
      <c r="AS6" s="55"/>
      <c r="AT6" s="55"/>
    </row>
    <row r="7" spans="1:47" s="80" customFormat="1" ht="14.45" x14ac:dyDescent="0.3">
      <c r="A7" s="18">
        <v>1954</v>
      </c>
      <c r="B7" s="32">
        <v>800</v>
      </c>
      <c r="C7" s="33"/>
      <c r="D7" s="54"/>
      <c r="E7" s="22">
        <v>24198</v>
      </c>
      <c r="F7" s="20">
        <v>950</v>
      </c>
      <c r="G7" s="21">
        <f t="shared" si="1"/>
        <v>2.1166</v>
      </c>
      <c r="H7" s="18" t="s">
        <v>53</v>
      </c>
      <c r="I7" s="30"/>
      <c r="J7" s="30"/>
      <c r="L7" s="39">
        <v>1891</v>
      </c>
      <c r="M7" s="39">
        <v>0.6</v>
      </c>
      <c r="N7" s="46" t="s">
        <v>25</v>
      </c>
      <c r="O7" s="39">
        <v>0</v>
      </c>
      <c r="P7" s="46" t="s">
        <v>25</v>
      </c>
      <c r="Q7" s="39">
        <v>2.81</v>
      </c>
      <c r="R7" s="46" t="s">
        <v>29</v>
      </c>
      <c r="S7" s="39">
        <v>1.24</v>
      </c>
      <c r="T7" s="46" t="s">
        <v>30</v>
      </c>
      <c r="U7" s="39">
        <v>2.48</v>
      </c>
      <c r="V7" s="46"/>
      <c r="W7" s="39">
        <v>2.4700000000000002</v>
      </c>
      <c r="X7" s="46"/>
      <c r="Y7" s="39">
        <v>1.66</v>
      </c>
      <c r="Z7" s="46" t="s">
        <v>25</v>
      </c>
      <c r="AA7" s="39">
        <v>0.84</v>
      </c>
      <c r="AB7" s="46" t="s">
        <v>25</v>
      </c>
      <c r="AC7" s="39">
        <v>0.49</v>
      </c>
      <c r="AD7" s="46" t="s">
        <v>28</v>
      </c>
      <c r="AE7" s="39">
        <v>0.2</v>
      </c>
      <c r="AF7" s="46"/>
      <c r="AG7" s="39">
        <v>0</v>
      </c>
      <c r="AH7" s="46" t="s">
        <v>25</v>
      </c>
      <c r="AI7" s="39">
        <v>0</v>
      </c>
      <c r="AJ7" s="46" t="s">
        <v>25</v>
      </c>
      <c r="AK7" s="39">
        <v>5.15</v>
      </c>
      <c r="AL7" s="40"/>
      <c r="AM7" s="41">
        <f t="shared" si="0"/>
        <v>12.790000000000001</v>
      </c>
      <c r="AN7" s="42">
        <f>12-3</f>
        <v>9</v>
      </c>
      <c r="AO7" s="39">
        <v>1891</v>
      </c>
      <c r="AP7" s="41"/>
      <c r="AQ7" s="37">
        <v>11.368473652643303</v>
      </c>
      <c r="AR7" s="50"/>
      <c r="AS7" s="55"/>
      <c r="AT7" s="55"/>
    </row>
    <row r="8" spans="1:47" s="80" customFormat="1" ht="14.45" x14ac:dyDescent="0.3">
      <c r="A8" s="18">
        <v>1955</v>
      </c>
      <c r="B8" s="32">
        <v>1000</v>
      </c>
      <c r="C8" s="33"/>
      <c r="D8" s="54"/>
      <c r="E8" s="22">
        <v>24399</v>
      </c>
      <c r="F8" s="20">
        <v>920</v>
      </c>
      <c r="G8" s="21">
        <f t="shared" si="1"/>
        <v>2.04976</v>
      </c>
      <c r="H8" s="18" t="s">
        <v>53</v>
      </c>
      <c r="I8" s="30"/>
      <c r="J8" s="30"/>
      <c r="L8" s="39">
        <v>1892</v>
      </c>
      <c r="M8" s="39">
        <v>0</v>
      </c>
      <c r="N8" s="46" t="s">
        <v>25</v>
      </c>
      <c r="O8" s="39">
        <v>0.5</v>
      </c>
      <c r="P8" s="46"/>
      <c r="Q8" s="39">
        <v>1.82</v>
      </c>
      <c r="R8" s="46" t="s">
        <v>30</v>
      </c>
      <c r="S8" s="39">
        <v>0.25</v>
      </c>
      <c r="T8" s="46"/>
      <c r="U8" s="39">
        <v>0</v>
      </c>
      <c r="V8" s="46" t="s">
        <v>25</v>
      </c>
      <c r="W8" s="39">
        <v>0</v>
      </c>
      <c r="X8" s="46" t="s">
        <v>25</v>
      </c>
      <c r="Y8" s="39">
        <v>0.02</v>
      </c>
      <c r="Z8" s="46" t="s">
        <v>25</v>
      </c>
      <c r="AA8" s="39">
        <v>0.03</v>
      </c>
      <c r="AB8" s="46"/>
      <c r="AC8" s="39">
        <v>0</v>
      </c>
      <c r="AD8" s="46" t="s">
        <v>25</v>
      </c>
      <c r="AE8" s="39">
        <v>6</v>
      </c>
      <c r="AF8" s="46" t="s">
        <v>25</v>
      </c>
      <c r="AG8" s="39">
        <v>0</v>
      </c>
      <c r="AH8" s="46" t="s">
        <v>25</v>
      </c>
      <c r="AI8" s="39">
        <v>0</v>
      </c>
      <c r="AJ8" s="46" t="s">
        <v>25</v>
      </c>
      <c r="AK8" s="39">
        <v>0.78</v>
      </c>
      <c r="AL8" s="40"/>
      <c r="AM8" s="41">
        <f t="shared" si="0"/>
        <v>8.620000000000001</v>
      </c>
      <c r="AN8" s="42">
        <f>12-6</f>
        <v>6</v>
      </c>
      <c r="AO8" s="39">
        <v>1892</v>
      </c>
      <c r="AP8" s="41"/>
      <c r="AQ8" s="37">
        <v>11.368473652643303</v>
      </c>
      <c r="AR8" s="50"/>
      <c r="AS8" s="55"/>
      <c r="AT8" s="55"/>
    </row>
    <row r="9" spans="1:47" s="80" customFormat="1" ht="28.9" x14ac:dyDescent="0.3">
      <c r="A9" s="18">
        <v>1956</v>
      </c>
      <c r="B9" s="32">
        <v>1000</v>
      </c>
      <c r="C9" s="33"/>
      <c r="D9" s="54"/>
      <c r="E9" s="22">
        <v>29719</v>
      </c>
      <c r="F9" s="20">
        <v>256</v>
      </c>
      <c r="G9" s="21">
        <f t="shared" si="1"/>
        <v>0.57036799999999999</v>
      </c>
      <c r="H9" s="18" t="s">
        <v>54</v>
      </c>
      <c r="I9" s="30"/>
      <c r="J9" s="30"/>
      <c r="L9" s="39">
        <v>1893</v>
      </c>
      <c r="M9" s="39">
        <v>0</v>
      </c>
      <c r="N9" s="46" t="s">
        <v>25</v>
      </c>
      <c r="O9" s="39">
        <v>0</v>
      </c>
      <c r="P9" s="46" t="s">
        <v>25</v>
      </c>
      <c r="Q9" s="39">
        <v>0</v>
      </c>
      <c r="R9" s="46" t="s">
        <v>25</v>
      </c>
      <c r="S9" s="39">
        <v>0</v>
      </c>
      <c r="T9" s="46" t="s">
        <v>25</v>
      </c>
      <c r="U9" s="39">
        <v>0</v>
      </c>
      <c r="V9" s="46" t="s">
        <v>25</v>
      </c>
      <c r="W9" s="39">
        <v>0</v>
      </c>
      <c r="X9" s="46" t="s">
        <v>25</v>
      </c>
      <c r="Y9" s="39">
        <v>0</v>
      </c>
      <c r="Z9" s="46" t="s">
        <v>25</v>
      </c>
      <c r="AA9" s="39">
        <v>0</v>
      </c>
      <c r="AB9" s="46" t="s">
        <v>25</v>
      </c>
      <c r="AC9" s="39">
        <v>0</v>
      </c>
      <c r="AD9" s="46" t="s">
        <v>25</v>
      </c>
      <c r="AE9" s="39">
        <v>0</v>
      </c>
      <c r="AF9" s="46" t="s">
        <v>25</v>
      </c>
      <c r="AG9" s="39">
        <v>0</v>
      </c>
      <c r="AH9" s="46" t="s">
        <v>25</v>
      </c>
      <c r="AI9" s="39">
        <v>0.6</v>
      </c>
      <c r="AJ9" s="46"/>
      <c r="AK9" s="39">
        <v>0.6</v>
      </c>
      <c r="AL9" s="40"/>
      <c r="AM9" s="41">
        <f t="shared" si="0"/>
        <v>0.6</v>
      </c>
      <c r="AN9" s="42">
        <f>12-11</f>
        <v>1</v>
      </c>
      <c r="AO9" s="39">
        <v>1893</v>
      </c>
      <c r="AP9" s="41"/>
      <c r="AQ9" s="37">
        <v>11.368473652643303</v>
      </c>
      <c r="AR9" s="50"/>
      <c r="AS9" s="55"/>
      <c r="AT9" s="55"/>
    </row>
    <row r="10" spans="1:47" s="80" customFormat="1" ht="14.45" x14ac:dyDescent="0.3">
      <c r="A10" s="18">
        <v>1957</v>
      </c>
      <c r="B10" s="32">
        <v>1180</v>
      </c>
      <c r="C10" s="33"/>
      <c r="D10" s="54"/>
      <c r="E10" s="22">
        <v>29862</v>
      </c>
      <c r="F10" s="20">
        <v>30</v>
      </c>
      <c r="G10" s="21">
        <f t="shared" si="1"/>
        <v>6.6839999999999997E-2</v>
      </c>
      <c r="H10" s="18" t="s">
        <v>53</v>
      </c>
      <c r="I10" s="30"/>
      <c r="J10" s="30"/>
      <c r="L10" s="39">
        <v>1894</v>
      </c>
      <c r="M10" s="39">
        <v>1.39</v>
      </c>
      <c r="N10" s="46"/>
      <c r="O10" s="39">
        <v>2.14</v>
      </c>
      <c r="P10" s="46"/>
      <c r="Q10" s="39">
        <v>1.62</v>
      </c>
      <c r="R10" s="46"/>
      <c r="S10" s="39">
        <v>0.37</v>
      </c>
      <c r="T10" s="46"/>
      <c r="U10" s="39">
        <v>0</v>
      </c>
      <c r="V10" s="46" t="s">
        <v>25</v>
      </c>
      <c r="W10" s="39">
        <v>0</v>
      </c>
      <c r="X10" s="46" t="s">
        <v>25</v>
      </c>
      <c r="Y10" s="39">
        <v>0</v>
      </c>
      <c r="Z10" s="46" t="s">
        <v>25</v>
      </c>
      <c r="AA10" s="39">
        <v>0</v>
      </c>
      <c r="AB10" s="46" t="s">
        <v>25</v>
      </c>
      <c r="AC10" s="39">
        <v>0</v>
      </c>
      <c r="AD10" s="46" t="s">
        <v>25</v>
      </c>
      <c r="AE10" s="39">
        <v>0</v>
      </c>
      <c r="AF10" s="46" t="s">
        <v>25</v>
      </c>
      <c r="AG10" s="39">
        <v>0</v>
      </c>
      <c r="AH10" s="46" t="s">
        <v>25</v>
      </c>
      <c r="AI10" s="39">
        <v>0</v>
      </c>
      <c r="AJ10" s="46" t="s">
        <v>25</v>
      </c>
      <c r="AK10" s="39">
        <v>5.52</v>
      </c>
      <c r="AL10" s="40"/>
      <c r="AM10" s="41">
        <f t="shared" si="0"/>
        <v>5.5200000000000005</v>
      </c>
      <c r="AN10" s="42">
        <f>12-8</f>
        <v>4</v>
      </c>
      <c r="AO10" s="39">
        <v>1894</v>
      </c>
      <c r="AP10" s="41"/>
      <c r="AQ10" s="37">
        <v>11.368473652643303</v>
      </c>
      <c r="AR10" s="50"/>
      <c r="AS10" s="55"/>
      <c r="AT10" s="55"/>
    </row>
    <row r="11" spans="1:47" s="80" customFormat="1" ht="14.45" x14ac:dyDescent="0.3">
      <c r="A11" s="18">
        <v>1958</v>
      </c>
      <c r="B11" s="32">
        <v>1854</v>
      </c>
      <c r="C11" s="33"/>
      <c r="D11" s="54"/>
      <c r="E11" s="22">
        <v>30020</v>
      </c>
      <c r="F11" s="20">
        <v>130</v>
      </c>
      <c r="G11" s="21">
        <f t="shared" si="1"/>
        <v>0.28964000000000001</v>
      </c>
      <c r="H11" s="18" t="s">
        <v>53</v>
      </c>
      <c r="I11" s="30"/>
      <c r="J11" s="30"/>
      <c r="L11" s="39">
        <v>1895</v>
      </c>
      <c r="M11" s="39">
        <v>0</v>
      </c>
      <c r="N11" s="46" t="s">
        <v>25</v>
      </c>
      <c r="O11" s="39">
        <v>0</v>
      </c>
      <c r="P11" s="46" t="s">
        <v>25</v>
      </c>
      <c r="Q11" s="39">
        <v>0</v>
      </c>
      <c r="R11" s="46" t="s">
        <v>25</v>
      </c>
      <c r="S11" s="39">
        <v>0</v>
      </c>
      <c r="T11" s="46" t="s">
        <v>25</v>
      </c>
      <c r="U11" s="39">
        <v>0</v>
      </c>
      <c r="V11" s="46" t="s">
        <v>25</v>
      </c>
      <c r="W11" s="39">
        <v>0</v>
      </c>
      <c r="X11" s="46" t="s">
        <v>25</v>
      </c>
      <c r="Y11" s="39">
        <v>0</v>
      </c>
      <c r="Z11" s="46" t="s">
        <v>25</v>
      </c>
      <c r="AA11" s="39">
        <v>0</v>
      </c>
      <c r="AB11" s="46" t="s">
        <v>25</v>
      </c>
      <c r="AC11" s="39">
        <v>0</v>
      </c>
      <c r="AD11" s="46" t="s">
        <v>25</v>
      </c>
      <c r="AE11" s="39">
        <v>0</v>
      </c>
      <c r="AF11" s="46" t="s">
        <v>25</v>
      </c>
      <c r="AG11" s="39">
        <v>0</v>
      </c>
      <c r="AH11" s="46" t="s">
        <v>25</v>
      </c>
      <c r="AI11" s="39">
        <v>0</v>
      </c>
      <c r="AJ11" s="46" t="s">
        <v>25</v>
      </c>
      <c r="AK11" s="39">
        <v>0</v>
      </c>
      <c r="AL11" s="40"/>
      <c r="AM11" s="41">
        <f t="shared" si="0"/>
        <v>0</v>
      </c>
      <c r="AN11" s="42">
        <f>12-12</f>
        <v>0</v>
      </c>
      <c r="AO11" s="39">
        <v>1895</v>
      </c>
      <c r="AP11" s="41"/>
      <c r="AQ11" s="37">
        <v>11.368473652643303</v>
      </c>
      <c r="AR11" s="50"/>
      <c r="AS11" s="55"/>
      <c r="AT11" s="55"/>
    </row>
    <row r="12" spans="1:47" s="80" customFormat="1" ht="28.9" x14ac:dyDescent="0.3">
      <c r="A12" s="18">
        <v>1959</v>
      </c>
      <c r="B12" s="32">
        <v>1800</v>
      </c>
      <c r="C12" s="33"/>
      <c r="D12" s="54"/>
      <c r="E12" s="22">
        <v>30062</v>
      </c>
      <c r="F12" s="20">
        <v>192.2</v>
      </c>
      <c r="G12" s="21">
        <v>0.42899999999999999</v>
      </c>
      <c r="H12" s="18" t="s">
        <v>54</v>
      </c>
      <c r="I12" s="30"/>
      <c r="J12" s="30"/>
      <c r="L12" s="39">
        <v>1896</v>
      </c>
      <c r="M12" s="39">
        <v>0</v>
      </c>
      <c r="N12" s="46" t="s">
        <v>25</v>
      </c>
      <c r="O12" s="39">
        <v>0</v>
      </c>
      <c r="P12" s="46" t="s">
        <v>25</v>
      </c>
      <c r="Q12" s="39">
        <v>0</v>
      </c>
      <c r="R12" s="46" t="s">
        <v>25</v>
      </c>
      <c r="S12" s="39">
        <v>0</v>
      </c>
      <c r="T12" s="46" t="s">
        <v>25</v>
      </c>
      <c r="U12" s="39">
        <v>0</v>
      </c>
      <c r="V12" s="46" t="s">
        <v>25</v>
      </c>
      <c r="W12" s="39">
        <v>0</v>
      </c>
      <c r="X12" s="46" t="s">
        <v>25</v>
      </c>
      <c r="Y12" s="39">
        <v>0</v>
      </c>
      <c r="Z12" s="46" t="s">
        <v>25</v>
      </c>
      <c r="AA12" s="39">
        <v>0</v>
      </c>
      <c r="AB12" s="46" t="s">
        <v>25</v>
      </c>
      <c r="AC12" s="39">
        <v>0</v>
      </c>
      <c r="AD12" s="46" t="s">
        <v>25</v>
      </c>
      <c r="AE12" s="39">
        <v>0</v>
      </c>
      <c r="AF12" s="46" t="s">
        <v>25</v>
      </c>
      <c r="AG12" s="39">
        <v>0</v>
      </c>
      <c r="AH12" s="46" t="s">
        <v>25</v>
      </c>
      <c r="AI12" s="39">
        <v>0</v>
      </c>
      <c r="AJ12" s="46" t="s">
        <v>25</v>
      </c>
      <c r="AK12" s="39">
        <v>0</v>
      </c>
      <c r="AL12" s="40"/>
      <c r="AM12" s="41">
        <f t="shared" si="0"/>
        <v>0</v>
      </c>
      <c r="AN12" s="42">
        <f t="shared" ref="AN12:AN17" si="2">12-12</f>
        <v>0</v>
      </c>
      <c r="AO12" s="39">
        <v>1896</v>
      </c>
      <c r="AP12" s="41"/>
      <c r="AQ12" s="37">
        <v>11.368473652643303</v>
      </c>
      <c r="AR12" s="50"/>
      <c r="AS12" s="55"/>
      <c r="AT12" s="55"/>
    </row>
    <row r="13" spans="1:47" s="80" customFormat="1" ht="28.9" x14ac:dyDescent="0.3">
      <c r="A13" s="18">
        <v>1960</v>
      </c>
      <c r="B13" s="32">
        <v>2400</v>
      </c>
      <c r="C13" s="33"/>
      <c r="D13" s="54"/>
      <c r="E13" s="22">
        <v>30071</v>
      </c>
      <c r="F13" s="20">
        <v>344.5</v>
      </c>
      <c r="G13" s="21">
        <v>0.76900000000000002</v>
      </c>
      <c r="H13" s="18" t="s">
        <v>54</v>
      </c>
      <c r="I13" s="30"/>
      <c r="J13" s="30"/>
      <c r="L13" s="39">
        <v>1897</v>
      </c>
      <c r="M13" s="39">
        <v>0</v>
      </c>
      <c r="N13" s="46" t="s">
        <v>25</v>
      </c>
      <c r="O13" s="39">
        <v>0</v>
      </c>
      <c r="P13" s="46" t="s">
        <v>25</v>
      </c>
      <c r="Q13" s="39">
        <v>0</v>
      </c>
      <c r="R13" s="46" t="s">
        <v>25</v>
      </c>
      <c r="S13" s="39">
        <v>0</v>
      </c>
      <c r="T13" s="46" t="s">
        <v>25</v>
      </c>
      <c r="U13" s="39">
        <v>0</v>
      </c>
      <c r="V13" s="46" t="s">
        <v>25</v>
      </c>
      <c r="W13" s="39">
        <v>0</v>
      </c>
      <c r="X13" s="46" t="s">
        <v>25</v>
      </c>
      <c r="Y13" s="39">
        <v>0</v>
      </c>
      <c r="Z13" s="46" t="s">
        <v>25</v>
      </c>
      <c r="AA13" s="39">
        <v>0</v>
      </c>
      <c r="AB13" s="46" t="s">
        <v>25</v>
      </c>
      <c r="AC13" s="39">
        <v>0</v>
      </c>
      <c r="AD13" s="46" t="s">
        <v>25</v>
      </c>
      <c r="AE13" s="39">
        <v>0</v>
      </c>
      <c r="AF13" s="46" t="s">
        <v>25</v>
      </c>
      <c r="AG13" s="39">
        <v>0</v>
      </c>
      <c r="AH13" s="46" t="s">
        <v>25</v>
      </c>
      <c r="AI13" s="39">
        <v>0</v>
      </c>
      <c r="AJ13" s="46" t="s">
        <v>25</v>
      </c>
      <c r="AK13" s="39">
        <v>0</v>
      </c>
      <c r="AL13" s="40"/>
      <c r="AM13" s="41">
        <f t="shared" si="0"/>
        <v>0</v>
      </c>
      <c r="AN13" s="42">
        <f t="shared" si="2"/>
        <v>0</v>
      </c>
      <c r="AO13" s="39">
        <v>1897</v>
      </c>
      <c r="AP13" s="41"/>
      <c r="AQ13" s="37">
        <v>11.368473652643303</v>
      </c>
      <c r="AR13" s="50"/>
      <c r="AS13" s="55"/>
      <c r="AT13" s="55"/>
    </row>
    <row r="14" spans="1:47" s="80" customFormat="1" ht="28.9" x14ac:dyDescent="0.3">
      <c r="A14" s="18">
        <v>1961</v>
      </c>
      <c r="B14" s="32">
        <v>6100</v>
      </c>
      <c r="C14" s="32">
        <v>3200</v>
      </c>
      <c r="D14" s="54"/>
      <c r="E14" s="22">
        <v>30503</v>
      </c>
      <c r="F14" s="24">
        <f t="shared" ref="F14:F30" si="3">G14/0.002228</f>
        <v>1072.7109515260324</v>
      </c>
      <c r="G14" s="21">
        <v>2.39</v>
      </c>
      <c r="H14" s="18" t="s">
        <v>58</v>
      </c>
      <c r="I14" s="30"/>
      <c r="J14" s="30"/>
      <c r="L14" s="39">
        <v>1898</v>
      </c>
      <c r="M14" s="39">
        <v>0</v>
      </c>
      <c r="N14" s="46" t="s">
        <v>25</v>
      </c>
      <c r="O14" s="39">
        <v>0</v>
      </c>
      <c r="P14" s="46" t="s">
        <v>25</v>
      </c>
      <c r="Q14" s="39">
        <v>0</v>
      </c>
      <c r="R14" s="46" t="s">
        <v>25</v>
      </c>
      <c r="S14" s="39">
        <v>0</v>
      </c>
      <c r="T14" s="46" t="s">
        <v>25</v>
      </c>
      <c r="U14" s="39">
        <v>0</v>
      </c>
      <c r="V14" s="46" t="s">
        <v>25</v>
      </c>
      <c r="W14" s="39">
        <v>0</v>
      </c>
      <c r="X14" s="46" t="s">
        <v>25</v>
      </c>
      <c r="Y14" s="39">
        <v>0</v>
      </c>
      <c r="Z14" s="46" t="s">
        <v>25</v>
      </c>
      <c r="AA14" s="39">
        <v>0</v>
      </c>
      <c r="AB14" s="46" t="s">
        <v>25</v>
      </c>
      <c r="AC14" s="39">
        <v>0</v>
      </c>
      <c r="AD14" s="46" t="s">
        <v>25</v>
      </c>
      <c r="AE14" s="39">
        <v>0</v>
      </c>
      <c r="AF14" s="46" t="s">
        <v>25</v>
      </c>
      <c r="AG14" s="39">
        <v>0</v>
      </c>
      <c r="AH14" s="46" t="s">
        <v>25</v>
      </c>
      <c r="AI14" s="39">
        <v>0</v>
      </c>
      <c r="AJ14" s="46" t="s">
        <v>25</v>
      </c>
      <c r="AK14" s="39">
        <v>0</v>
      </c>
      <c r="AL14" s="40"/>
      <c r="AM14" s="41">
        <f t="shared" si="0"/>
        <v>0</v>
      </c>
      <c r="AN14" s="42">
        <f t="shared" si="2"/>
        <v>0</v>
      </c>
      <c r="AO14" s="39">
        <v>1898</v>
      </c>
      <c r="AP14" s="41"/>
      <c r="AQ14" s="37">
        <v>11.368473652643303</v>
      </c>
      <c r="AR14" s="50"/>
      <c r="AS14" s="55"/>
      <c r="AT14" s="55"/>
    </row>
    <row r="15" spans="1:47" s="80" customFormat="1" ht="28.9" x14ac:dyDescent="0.3">
      <c r="A15" s="18">
        <v>1962</v>
      </c>
      <c r="B15" s="32">
        <v>11000</v>
      </c>
      <c r="C15" s="32">
        <v>5600</v>
      </c>
      <c r="D15" s="54"/>
      <c r="E15" s="22">
        <v>30531</v>
      </c>
      <c r="F15" s="24">
        <f t="shared" si="3"/>
        <v>1265.7091561938958</v>
      </c>
      <c r="G15" s="21">
        <v>2.82</v>
      </c>
      <c r="H15" s="18" t="s">
        <v>58</v>
      </c>
      <c r="I15" s="30"/>
      <c r="J15" s="30"/>
      <c r="L15" s="39">
        <v>1899</v>
      </c>
      <c r="M15" s="39">
        <v>0</v>
      </c>
      <c r="N15" s="46" t="s">
        <v>25</v>
      </c>
      <c r="O15" s="39">
        <v>0</v>
      </c>
      <c r="P15" s="46" t="s">
        <v>25</v>
      </c>
      <c r="Q15" s="39">
        <v>0</v>
      </c>
      <c r="R15" s="46" t="s">
        <v>25</v>
      </c>
      <c r="S15" s="39">
        <v>0</v>
      </c>
      <c r="T15" s="46" t="s">
        <v>25</v>
      </c>
      <c r="U15" s="39">
        <v>0</v>
      </c>
      <c r="V15" s="46" t="s">
        <v>25</v>
      </c>
      <c r="W15" s="39">
        <v>0</v>
      </c>
      <c r="X15" s="46" t="s">
        <v>25</v>
      </c>
      <c r="Y15" s="39">
        <v>0</v>
      </c>
      <c r="Z15" s="46" t="s">
        <v>25</v>
      </c>
      <c r="AA15" s="39">
        <v>0</v>
      </c>
      <c r="AB15" s="46" t="s">
        <v>25</v>
      </c>
      <c r="AC15" s="39">
        <v>0</v>
      </c>
      <c r="AD15" s="46" t="s">
        <v>25</v>
      </c>
      <c r="AE15" s="39">
        <v>0</v>
      </c>
      <c r="AF15" s="46" t="s">
        <v>25</v>
      </c>
      <c r="AG15" s="39">
        <v>0</v>
      </c>
      <c r="AH15" s="46" t="s">
        <v>25</v>
      </c>
      <c r="AI15" s="39">
        <v>0</v>
      </c>
      <c r="AJ15" s="46" t="s">
        <v>25</v>
      </c>
      <c r="AK15" s="39">
        <v>0</v>
      </c>
      <c r="AL15" s="40"/>
      <c r="AM15" s="41">
        <f t="shared" si="0"/>
        <v>0</v>
      </c>
      <c r="AN15" s="42">
        <f t="shared" si="2"/>
        <v>0</v>
      </c>
      <c r="AO15" s="39">
        <v>1899</v>
      </c>
      <c r="AP15" s="41"/>
      <c r="AQ15" s="37">
        <v>11.368473652643303</v>
      </c>
      <c r="AR15" s="50"/>
      <c r="AS15" s="55"/>
      <c r="AT15" s="55"/>
    </row>
    <row r="16" spans="1:47" s="80" customFormat="1" ht="28.9" x14ac:dyDescent="0.3">
      <c r="A16" s="18">
        <v>1963</v>
      </c>
      <c r="B16" s="32">
        <v>9700</v>
      </c>
      <c r="C16" s="32">
        <v>4800</v>
      </c>
      <c r="D16" s="54"/>
      <c r="E16" s="22">
        <v>30628</v>
      </c>
      <c r="F16" s="24">
        <f t="shared" si="3"/>
        <v>1270.1974865350091</v>
      </c>
      <c r="G16" s="21">
        <v>2.83</v>
      </c>
      <c r="H16" s="18" t="s">
        <v>58</v>
      </c>
      <c r="I16" s="30"/>
      <c r="J16" s="30"/>
      <c r="L16" s="39">
        <v>1900</v>
      </c>
      <c r="M16" s="39">
        <v>0</v>
      </c>
      <c r="N16" s="46" t="s">
        <v>25</v>
      </c>
      <c r="O16" s="39">
        <v>0</v>
      </c>
      <c r="P16" s="46" t="s">
        <v>25</v>
      </c>
      <c r="Q16" s="39">
        <v>0</v>
      </c>
      <c r="R16" s="46" t="s">
        <v>25</v>
      </c>
      <c r="S16" s="39">
        <v>0</v>
      </c>
      <c r="T16" s="46" t="s">
        <v>25</v>
      </c>
      <c r="U16" s="39">
        <v>0</v>
      </c>
      <c r="V16" s="46" t="s">
        <v>25</v>
      </c>
      <c r="W16" s="39">
        <v>0</v>
      </c>
      <c r="X16" s="46" t="s">
        <v>25</v>
      </c>
      <c r="Y16" s="39">
        <v>0</v>
      </c>
      <c r="Z16" s="46" t="s">
        <v>25</v>
      </c>
      <c r="AA16" s="39">
        <v>0</v>
      </c>
      <c r="AB16" s="46" t="s">
        <v>25</v>
      </c>
      <c r="AC16" s="39">
        <v>0</v>
      </c>
      <c r="AD16" s="46" t="s">
        <v>25</v>
      </c>
      <c r="AE16" s="39">
        <v>0</v>
      </c>
      <c r="AF16" s="46" t="s">
        <v>25</v>
      </c>
      <c r="AG16" s="39">
        <v>0</v>
      </c>
      <c r="AH16" s="46" t="s">
        <v>25</v>
      </c>
      <c r="AI16" s="39">
        <v>0</v>
      </c>
      <c r="AJ16" s="46" t="s">
        <v>25</v>
      </c>
      <c r="AK16" s="39">
        <v>0</v>
      </c>
      <c r="AL16" s="40"/>
      <c r="AM16" s="41">
        <f t="shared" si="0"/>
        <v>0</v>
      </c>
      <c r="AN16" s="42">
        <f t="shared" si="2"/>
        <v>0</v>
      </c>
      <c r="AO16" s="39">
        <v>1900</v>
      </c>
      <c r="AP16" s="41"/>
      <c r="AQ16" s="37">
        <v>11.368473652643303</v>
      </c>
      <c r="AR16" s="50"/>
      <c r="AS16" s="55"/>
      <c r="AT16" s="55"/>
    </row>
    <row r="17" spans="1:46" s="80" customFormat="1" ht="28.9" x14ac:dyDescent="0.3">
      <c r="A17" s="18">
        <v>1964</v>
      </c>
      <c r="B17" s="32">
        <v>12000</v>
      </c>
      <c r="C17" s="32">
        <v>5740</v>
      </c>
      <c r="D17" s="54"/>
      <c r="E17" s="22">
        <v>30845</v>
      </c>
      <c r="F17" s="24">
        <f t="shared" si="3"/>
        <v>1862.6570915619391</v>
      </c>
      <c r="G17" s="21">
        <v>4.1500000000000004</v>
      </c>
      <c r="H17" s="18" t="s">
        <v>58</v>
      </c>
      <c r="I17" s="30"/>
      <c r="J17" s="30"/>
      <c r="L17" s="39">
        <v>1901</v>
      </c>
      <c r="M17" s="39">
        <v>0</v>
      </c>
      <c r="N17" s="46" t="s">
        <v>25</v>
      </c>
      <c r="O17" s="39">
        <v>0</v>
      </c>
      <c r="P17" s="46" t="s">
        <v>25</v>
      </c>
      <c r="Q17" s="39">
        <v>0</v>
      </c>
      <c r="R17" s="46" t="s">
        <v>25</v>
      </c>
      <c r="S17" s="39">
        <v>0</v>
      </c>
      <c r="T17" s="46" t="s">
        <v>25</v>
      </c>
      <c r="U17" s="39">
        <v>0</v>
      </c>
      <c r="V17" s="46" t="s">
        <v>25</v>
      </c>
      <c r="W17" s="39">
        <v>0</v>
      </c>
      <c r="X17" s="46" t="s">
        <v>25</v>
      </c>
      <c r="Y17" s="39">
        <v>0</v>
      </c>
      <c r="Z17" s="46" t="s">
        <v>25</v>
      </c>
      <c r="AA17" s="39">
        <v>0</v>
      </c>
      <c r="AB17" s="46" t="s">
        <v>25</v>
      </c>
      <c r="AC17" s="39">
        <v>0</v>
      </c>
      <c r="AD17" s="46" t="s">
        <v>25</v>
      </c>
      <c r="AE17" s="39">
        <v>0</v>
      </c>
      <c r="AF17" s="46" t="s">
        <v>25</v>
      </c>
      <c r="AG17" s="39">
        <v>0</v>
      </c>
      <c r="AH17" s="46" t="s">
        <v>25</v>
      </c>
      <c r="AI17" s="39">
        <v>0</v>
      </c>
      <c r="AJ17" s="46" t="s">
        <v>25</v>
      </c>
      <c r="AK17" s="39">
        <v>0</v>
      </c>
      <c r="AL17" s="40"/>
      <c r="AM17" s="41">
        <f t="shared" si="0"/>
        <v>0</v>
      </c>
      <c r="AN17" s="42">
        <f t="shared" si="2"/>
        <v>0</v>
      </c>
      <c r="AO17" s="39">
        <v>1901</v>
      </c>
      <c r="AP17" s="41"/>
      <c r="AQ17" s="37">
        <v>11.368473652643303</v>
      </c>
      <c r="AR17" s="50"/>
      <c r="AS17" s="55"/>
      <c r="AT17" s="55"/>
    </row>
    <row r="18" spans="1:46" s="80" customFormat="1" ht="28.9" x14ac:dyDescent="0.3">
      <c r="A18" s="18">
        <v>1965</v>
      </c>
      <c r="B18" s="32">
        <v>19300</v>
      </c>
      <c r="C18" s="32">
        <v>7600</v>
      </c>
      <c r="D18" s="52"/>
      <c r="E18" s="22">
        <v>31000</v>
      </c>
      <c r="F18" s="24">
        <f t="shared" si="3"/>
        <v>1355.475763016158</v>
      </c>
      <c r="G18" s="21">
        <v>3.02</v>
      </c>
      <c r="H18" s="18" t="s">
        <v>58</v>
      </c>
      <c r="I18" s="30"/>
      <c r="J18" s="30"/>
      <c r="L18" s="27">
        <v>1902</v>
      </c>
      <c r="M18" s="27">
        <v>0</v>
      </c>
      <c r="N18" s="43" t="s">
        <v>25</v>
      </c>
      <c r="O18" s="27">
        <v>0</v>
      </c>
      <c r="P18" s="43" t="s">
        <v>25</v>
      </c>
      <c r="Q18" s="27">
        <v>5.4</v>
      </c>
      <c r="R18" s="43"/>
      <c r="S18" s="27">
        <v>1.55</v>
      </c>
      <c r="T18" s="43"/>
      <c r="U18" s="27">
        <v>0.9</v>
      </c>
      <c r="V18" s="43"/>
      <c r="W18" s="27">
        <v>0.3</v>
      </c>
      <c r="X18" s="43"/>
      <c r="Y18" s="27">
        <v>0.5</v>
      </c>
      <c r="Z18" s="43"/>
      <c r="AA18" s="27">
        <v>0</v>
      </c>
      <c r="AB18" s="43"/>
      <c r="AC18" s="27">
        <v>1</v>
      </c>
      <c r="AD18" s="43"/>
      <c r="AE18" s="27">
        <v>0.4</v>
      </c>
      <c r="AF18" s="43"/>
      <c r="AG18" s="27">
        <v>1.1000000000000001</v>
      </c>
      <c r="AH18" s="43"/>
      <c r="AI18" s="27">
        <v>0.3</v>
      </c>
      <c r="AJ18" s="43"/>
      <c r="AK18" s="27">
        <v>11.45</v>
      </c>
      <c r="AL18" s="16"/>
      <c r="AM18" s="37">
        <f t="shared" si="0"/>
        <v>11.450000000000001</v>
      </c>
      <c r="AN18" s="36">
        <f>12-2</f>
        <v>10</v>
      </c>
      <c r="AO18" s="27">
        <v>1902</v>
      </c>
      <c r="AP18" s="37">
        <f t="shared" ref="AP18:AP35" si="4">(AM18*12)/AN18</f>
        <v>13.74</v>
      </c>
      <c r="AQ18" s="37">
        <v>11.368473652643303</v>
      </c>
      <c r="AR18" s="50"/>
      <c r="AS18" s="55"/>
      <c r="AT18" s="55"/>
    </row>
    <row r="19" spans="1:46" s="80" customFormat="1" ht="28.9" x14ac:dyDescent="0.3">
      <c r="A19" s="18">
        <v>1966</v>
      </c>
      <c r="B19" s="32">
        <v>22400</v>
      </c>
      <c r="C19" s="32">
        <v>13000</v>
      </c>
      <c r="D19" s="54"/>
      <c r="E19" s="22">
        <v>31065</v>
      </c>
      <c r="F19" s="24">
        <f t="shared" si="3"/>
        <v>1476.660682226212</v>
      </c>
      <c r="G19" s="21">
        <v>3.29</v>
      </c>
      <c r="H19" s="18" t="s">
        <v>58</v>
      </c>
      <c r="I19" s="30"/>
      <c r="J19" s="30"/>
      <c r="L19" s="27">
        <v>1903</v>
      </c>
      <c r="M19" s="27">
        <v>1</v>
      </c>
      <c r="N19" s="43"/>
      <c r="O19" s="27">
        <v>1.2</v>
      </c>
      <c r="P19" s="43"/>
      <c r="Q19" s="27">
        <v>0.35</v>
      </c>
      <c r="R19" s="43"/>
      <c r="S19" s="27">
        <v>1.1000000000000001</v>
      </c>
      <c r="T19" s="43"/>
      <c r="U19" s="27">
        <v>1.1000000000000001</v>
      </c>
      <c r="V19" s="43"/>
      <c r="W19" s="27">
        <v>0.1</v>
      </c>
      <c r="X19" s="43"/>
      <c r="Y19" s="27">
        <v>0</v>
      </c>
      <c r="Z19" s="43"/>
      <c r="AA19" s="27">
        <v>0</v>
      </c>
      <c r="AB19" s="43"/>
      <c r="AC19" s="27">
        <v>0</v>
      </c>
      <c r="AD19" s="43"/>
      <c r="AE19" s="27">
        <v>0</v>
      </c>
      <c r="AF19" s="43"/>
      <c r="AG19" s="27">
        <v>0</v>
      </c>
      <c r="AH19" s="43"/>
      <c r="AI19" s="27">
        <v>0.2</v>
      </c>
      <c r="AJ19" s="43"/>
      <c r="AK19" s="27">
        <v>5.05</v>
      </c>
      <c r="AL19" s="16"/>
      <c r="AM19" s="37">
        <f t="shared" si="0"/>
        <v>5.05</v>
      </c>
      <c r="AN19" s="36">
        <f t="shared" ref="AN19:AN60" si="5">12-0</f>
        <v>12</v>
      </c>
      <c r="AO19" s="27">
        <v>1903</v>
      </c>
      <c r="AP19" s="37">
        <f t="shared" si="4"/>
        <v>5.05</v>
      </c>
      <c r="AQ19" s="37">
        <v>11.368473652643303</v>
      </c>
      <c r="AR19" s="50"/>
      <c r="AS19" s="55"/>
      <c r="AT19" s="55"/>
    </row>
    <row r="20" spans="1:46" s="80" customFormat="1" ht="30" x14ac:dyDescent="0.25">
      <c r="A20" s="18">
        <v>1967</v>
      </c>
      <c r="B20" s="32">
        <v>19360</v>
      </c>
      <c r="C20" s="32">
        <v>9500</v>
      </c>
      <c r="D20" s="54"/>
      <c r="E20" s="22">
        <v>31194</v>
      </c>
      <c r="F20" s="24">
        <f t="shared" si="3"/>
        <v>1481.1490125673249</v>
      </c>
      <c r="G20" s="21">
        <v>3.3</v>
      </c>
      <c r="H20" s="18" t="s">
        <v>58</v>
      </c>
      <c r="I20" s="30"/>
      <c r="J20" s="30"/>
      <c r="L20" s="27">
        <v>1904</v>
      </c>
      <c r="M20" s="27">
        <v>0.45</v>
      </c>
      <c r="N20" s="43"/>
      <c r="O20" s="27">
        <v>1.8</v>
      </c>
      <c r="P20" s="43"/>
      <c r="Q20" s="27">
        <v>1</v>
      </c>
      <c r="R20" s="43"/>
      <c r="S20" s="27">
        <v>0.59</v>
      </c>
      <c r="T20" s="43"/>
      <c r="U20" s="27">
        <v>0</v>
      </c>
      <c r="V20" s="43"/>
      <c r="W20" s="27">
        <v>0</v>
      </c>
      <c r="X20" s="43"/>
      <c r="Y20" s="27">
        <v>1.5</v>
      </c>
      <c r="Z20" s="43"/>
      <c r="AA20" s="27">
        <v>3.4</v>
      </c>
      <c r="AB20" s="43"/>
      <c r="AC20" s="27">
        <v>0.11</v>
      </c>
      <c r="AD20" s="43"/>
      <c r="AE20" s="27">
        <v>0.71</v>
      </c>
      <c r="AF20" s="43"/>
      <c r="AG20" s="27">
        <v>0</v>
      </c>
      <c r="AH20" s="43"/>
      <c r="AI20" s="27">
        <v>0.25</v>
      </c>
      <c r="AJ20" s="43"/>
      <c r="AK20" s="27">
        <v>9.81</v>
      </c>
      <c r="AL20" s="16"/>
      <c r="AM20" s="37">
        <f t="shared" si="0"/>
        <v>9.8099999999999987</v>
      </c>
      <c r="AN20" s="36">
        <f t="shared" si="5"/>
        <v>12</v>
      </c>
      <c r="AO20" s="27">
        <v>1904</v>
      </c>
      <c r="AP20" s="37">
        <f t="shared" si="4"/>
        <v>9.8099999999999987</v>
      </c>
      <c r="AQ20" s="37">
        <v>11.368473652643303</v>
      </c>
      <c r="AR20" s="50"/>
      <c r="AS20" s="55"/>
      <c r="AT20" s="55"/>
    </row>
    <row r="21" spans="1:46" s="80" customFormat="1" ht="30" x14ac:dyDescent="0.25">
      <c r="A21" s="18">
        <v>1968</v>
      </c>
      <c r="B21" s="32">
        <v>18160</v>
      </c>
      <c r="C21" s="32">
        <v>9000</v>
      </c>
      <c r="D21" s="54"/>
      <c r="E21" s="22">
        <v>31354</v>
      </c>
      <c r="F21" s="24">
        <f t="shared" si="3"/>
        <v>1117.5942549371634</v>
      </c>
      <c r="G21" s="21">
        <v>2.4900000000000002</v>
      </c>
      <c r="H21" s="18" t="s">
        <v>58</v>
      </c>
      <c r="I21" s="30"/>
      <c r="J21" s="30"/>
      <c r="L21" s="27">
        <v>1905</v>
      </c>
      <c r="M21" s="27">
        <v>2.6</v>
      </c>
      <c r="N21" s="43"/>
      <c r="O21" s="27">
        <v>2.6</v>
      </c>
      <c r="P21" s="43"/>
      <c r="Q21" s="27">
        <v>1.1000000000000001</v>
      </c>
      <c r="R21" s="43"/>
      <c r="S21" s="27">
        <v>2.23</v>
      </c>
      <c r="T21" s="43"/>
      <c r="U21" s="27">
        <v>1.1000000000000001</v>
      </c>
      <c r="V21" s="43"/>
      <c r="W21" s="27">
        <v>7.0000000000000007E-2</v>
      </c>
      <c r="X21" s="43"/>
      <c r="Y21" s="27">
        <v>0</v>
      </c>
      <c r="Z21" s="43"/>
      <c r="AA21" s="27">
        <v>0.95</v>
      </c>
      <c r="AB21" s="43"/>
      <c r="AC21" s="27">
        <v>0.5</v>
      </c>
      <c r="AD21" s="43"/>
      <c r="AE21" s="27">
        <v>0</v>
      </c>
      <c r="AF21" s="43"/>
      <c r="AG21" s="27">
        <v>1.4</v>
      </c>
      <c r="AH21" s="43"/>
      <c r="AI21" s="27">
        <v>1.6</v>
      </c>
      <c r="AJ21" s="43"/>
      <c r="AK21" s="27">
        <v>14.15</v>
      </c>
      <c r="AL21" s="16"/>
      <c r="AM21" s="37">
        <f t="shared" si="0"/>
        <v>14.15</v>
      </c>
      <c r="AN21" s="36">
        <f t="shared" si="5"/>
        <v>12</v>
      </c>
      <c r="AO21" s="27">
        <v>1905</v>
      </c>
      <c r="AP21" s="37">
        <f t="shared" si="4"/>
        <v>14.15</v>
      </c>
      <c r="AQ21" s="37">
        <v>11.368473652643303</v>
      </c>
      <c r="AR21" s="50"/>
      <c r="AS21" s="55"/>
      <c r="AT21" s="55"/>
    </row>
    <row r="22" spans="1:46" s="80" customFormat="1" ht="30" x14ac:dyDescent="0.25">
      <c r="A22" s="18">
        <v>1969</v>
      </c>
      <c r="B22" s="32">
        <v>22900</v>
      </c>
      <c r="C22" s="33"/>
      <c r="D22" s="54"/>
      <c r="E22" s="22">
        <v>31448</v>
      </c>
      <c r="F22" s="24">
        <f t="shared" si="3"/>
        <v>1000.8976660682226</v>
      </c>
      <c r="G22" s="21">
        <v>2.23</v>
      </c>
      <c r="H22" s="18" t="s">
        <v>58</v>
      </c>
      <c r="I22" s="30"/>
      <c r="J22" s="30"/>
      <c r="L22" s="27">
        <v>1906</v>
      </c>
      <c r="M22" s="27">
        <v>0</v>
      </c>
      <c r="N22" s="43" t="s">
        <v>25</v>
      </c>
      <c r="O22" s="27">
        <v>0</v>
      </c>
      <c r="P22" s="43" t="s">
        <v>25</v>
      </c>
      <c r="Q22" s="27">
        <v>0.01</v>
      </c>
      <c r="R22" s="43" t="s">
        <v>27</v>
      </c>
      <c r="S22" s="27">
        <v>1.26</v>
      </c>
      <c r="T22" s="43"/>
      <c r="U22" s="27">
        <v>2.59</v>
      </c>
      <c r="V22" s="43"/>
      <c r="W22" s="27">
        <v>1.21</v>
      </c>
      <c r="X22" s="43"/>
      <c r="Y22" s="27">
        <v>1.27</v>
      </c>
      <c r="Z22" s="43"/>
      <c r="AA22" s="27">
        <v>0.65</v>
      </c>
      <c r="AB22" s="43"/>
      <c r="AC22" s="27">
        <v>0.53</v>
      </c>
      <c r="AD22" s="43"/>
      <c r="AE22" s="27">
        <v>0.66</v>
      </c>
      <c r="AF22" s="43"/>
      <c r="AG22" s="27">
        <v>1.24</v>
      </c>
      <c r="AH22" s="43"/>
      <c r="AI22" s="27">
        <v>2.4900000000000002</v>
      </c>
      <c r="AJ22" s="43"/>
      <c r="AK22" s="27">
        <v>11.9</v>
      </c>
      <c r="AL22" s="16"/>
      <c r="AM22" s="37">
        <f t="shared" si="0"/>
        <v>11.91</v>
      </c>
      <c r="AN22" s="36">
        <f>12-2</f>
        <v>10</v>
      </c>
      <c r="AO22" s="27">
        <v>1906</v>
      </c>
      <c r="AP22" s="37">
        <f t="shared" si="4"/>
        <v>14.292000000000002</v>
      </c>
      <c r="AQ22" s="37">
        <v>11.368473652643303</v>
      </c>
      <c r="AR22" s="50"/>
      <c r="AS22" s="55"/>
      <c r="AT22" s="55"/>
    </row>
    <row r="23" spans="1:46" s="80" customFormat="1" ht="30" x14ac:dyDescent="0.25">
      <c r="A23" s="18">
        <v>1970</v>
      </c>
      <c r="B23" s="33"/>
      <c r="C23" s="33"/>
      <c r="D23" s="54"/>
      <c r="E23" s="22">
        <v>31817</v>
      </c>
      <c r="F23" s="24">
        <f t="shared" si="3"/>
        <v>816.87612208258531</v>
      </c>
      <c r="G23" s="21">
        <v>1.82</v>
      </c>
      <c r="H23" s="18" t="s">
        <v>58</v>
      </c>
      <c r="I23" s="30"/>
      <c r="J23" s="30"/>
      <c r="L23" s="27">
        <v>1907</v>
      </c>
      <c r="M23" s="27">
        <v>4.7</v>
      </c>
      <c r="N23" s="43"/>
      <c r="O23" s="27">
        <v>0.78</v>
      </c>
      <c r="P23" s="43"/>
      <c r="Q23" s="27">
        <v>2.1800000000000002</v>
      </c>
      <c r="R23" s="43"/>
      <c r="S23" s="27">
        <v>1.04</v>
      </c>
      <c r="T23" s="43"/>
      <c r="U23" s="27">
        <v>2.62</v>
      </c>
      <c r="V23" s="43"/>
      <c r="W23" s="27">
        <v>3.86</v>
      </c>
      <c r="X23" s="43"/>
      <c r="Y23" s="27">
        <v>0.19</v>
      </c>
      <c r="Z23" s="43"/>
      <c r="AA23" s="27">
        <v>0.63</v>
      </c>
      <c r="AB23" s="43"/>
      <c r="AC23" s="27">
        <v>0.64</v>
      </c>
      <c r="AD23" s="43"/>
      <c r="AE23" s="27">
        <v>0.85</v>
      </c>
      <c r="AF23" s="43"/>
      <c r="AG23" s="27">
        <v>0.7</v>
      </c>
      <c r="AH23" s="43"/>
      <c r="AI23" s="27">
        <v>2.4500000000000002</v>
      </c>
      <c r="AJ23" s="43"/>
      <c r="AK23" s="27">
        <v>20.64</v>
      </c>
      <c r="AL23" s="16"/>
      <c r="AM23" s="37">
        <f t="shared" si="0"/>
        <v>20.64</v>
      </c>
      <c r="AN23" s="36">
        <f t="shared" si="5"/>
        <v>12</v>
      </c>
      <c r="AO23" s="27">
        <v>1907</v>
      </c>
      <c r="AP23" s="37">
        <f t="shared" si="4"/>
        <v>20.64</v>
      </c>
      <c r="AQ23" s="37">
        <v>11.368473652643303</v>
      </c>
      <c r="AR23" s="50"/>
      <c r="AS23" s="55"/>
      <c r="AT23" s="55"/>
    </row>
    <row r="24" spans="1:46" s="80" customFormat="1" ht="30" x14ac:dyDescent="0.25">
      <c r="A24" s="18">
        <v>1971</v>
      </c>
      <c r="B24" s="33"/>
      <c r="C24" s="33"/>
      <c r="D24" s="54"/>
      <c r="E24" s="22">
        <v>31999</v>
      </c>
      <c r="F24" s="24">
        <f t="shared" si="3"/>
        <v>320.01795332136447</v>
      </c>
      <c r="G24" s="25">
        <v>0.71299999999999997</v>
      </c>
      <c r="H24" s="18" t="s">
        <v>58</v>
      </c>
      <c r="I24" s="30"/>
      <c r="J24" s="30"/>
      <c r="L24" s="27">
        <v>1908</v>
      </c>
      <c r="M24" s="27">
        <v>2.15</v>
      </c>
      <c r="N24" s="43"/>
      <c r="O24" s="27">
        <v>2.5499999999999998</v>
      </c>
      <c r="P24" s="43"/>
      <c r="Q24" s="27">
        <v>1.95</v>
      </c>
      <c r="R24" s="43"/>
      <c r="S24" s="27">
        <v>0.3</v>
      </c>
      <c r="T24" s="43"/>
      <c r="U24" s="27">
        <v>2.13</v>
      </c>
      <c r="V24" s="43"/>
      <c r="W24" s="27">
        <v>0.44</v>
      </c>
      <c r="X24" s="43"/>
      <c r="Y24" s="27">
        <v>1.28</v>
      </c>
      <c r="Z24" s="43"/>
      <c r="AA24" s="27">
        <v>0.56999999999999995</v>
      </c>
      <c r="AB24" s="43"/>
      <c r="AC24" s="27">
        <v>1.7</v>
      </c>
      <c r="AD24" s="43"/>
      <c r="AE24" s="27">
        <v>0.53</v>
      </c>
      <c r="AF24" s="43"/>
      <c r="AG24" s="27">
        <v>0.15</v>
      </c>
      <c r="AH24" s="43"/>
      <c r="AI24" s="27">
        <v>0.25</v>
      </c>
      <c r="AJ24" s="43"/>
      <c r="AK24" s="27">
        <v>14</v>
      </c>
      <c r="AL24" s="16"/>
      <c r="AM24" s="37">
        <f t="shared" si="0"/>
        <v>13.999999999999996</v>
      </c>
      <c r="AN24" s="36">
        <f t="shared" si="5"/>
        <v>12</v>
      </c>
      <c r="AO24" s="27">
        <v>1908</v>
      </c>
      <c r="AP24" s="37">
        <f t="shared" si="4"/>
        <v>13.999999999999995</v>
      </c>
      <c r="AQ24" s="37">
        <v>11.368473652643303</v>
      </c>
      <c r="AR24" s="50"/>
      <c r="AS24" s="55"/>
      <c r="AT24" s="55"/>
    </row>
    <row r="25" spans="1:46" s="80" customFormat="1" ht="30" x14ac:dyDescent="0.25">
      <c r="A25" s="18">
        <v>1972</v>
      </c>
      <c r="B25" s="33"/>
      <c r="C25" s="33"/>
      <c r="D25" s="54"/>
      <c r="E25" s="22">
        <v>32195</v>
      </c>
      <c r="F25" s="24">
        <f t="shared" si="3"/>
        <v>278.27648114901257</v>
      </c>
      <c r="G25" s="25">
        <v>0.62</v>
      </c>
      <c r="H25" s="18" t="s">
        <v>58</v>
      </c>
      <c r="I25" s="30"/>
      <c r="J25" s="30"/>
      <c r="L25" s="27">
        <v>1909</v>
      </c>
      <c r="M25" s="27">
        <v>1.58</v>
      </c>
      <c r="N25" s="43"/>
      <c r="O25" s="27">
        <v>0.78</v>
      </c>
      <c r="P25" s="43"/>
      <c r="Q25" s="27">
        <v>1.28</v>
      </c>
      <c r="R25" s="43"/>
      <c r="S25" s="27">
        <v>0.5</v>
      </c>
      <c r="T25" s="43"/>
      <c r="U25" s="27">
        <v>0.09</v>
      </c>
      <c r="V25" s="43"/>
      <c r="W25" s="27">
        <v>0</v>
      </c>
      <c r="X25" s="43"/>
      <c r="Y25" s="27">
        <v>0.38</v>
      </c>
      <c r="Z25" s="43"/>
      <c r="AA25" s="27">
        <v>1.64</v>
      </c>
      <c r="AB25" s="43"/>
      <c r="AC25" s="27">
        <v>0.68</v>
      </c>
      <c r="AD25" s="43"/>
      <c r="AE25" s="27">
        <v>1.29</v>
      </c>
      <c r="AF25" s="43"/>
      <c r="AG25" s="27">
        <v>3.53</v>
      </c>
      <c r="AH25" s="43"/>
      <c r="AI25" s="27">
        <v>0.71</v>
      </c>
      <c r="AJ25" s="43"/>
      <c r="AK25" s="27">
        <v>12.46</v>
      </c>
      <c r="AL25" s="16"/>
      <c r="AM25" s="37">
        <f t="shared" si="0"/>
        <v>12.459999999999997</v>
      </c>
      <c r="AN25" s="36">
        <f t="shared" si="5"/>
        <v>12</v>
      </c>
      <c r="AO25" s="27">
        <v>1909</v>
      </c>
      <c r="AP25" s="37">
        <f t="shared" si="4"/>
        <v>12.459999999999999</v>
      </c>
      <c r="AQ25" s="37">
        <v>11.368473652643303</v>
      </c>
      <c r="AR25" s="50"/>
      <c r="AS25" s="55"/>
      <c r="AT25" s="55"/>
    </row>
    <row r="26" spans="1:46" s="80" customFormat="1" ht="30" x14ac:dyDescent="0.25">
      <c r="A26" s="18">
        <v>1973</v>
      </c>
      <c r="B26" s="33"/>
      <c r="C26" s="33"/>
      <c r="D26" s="54"/>
      <c r="E26" s="22">
        <v>32580</v>
      </c>
      <c r="F26" s="24">
        <f t="shared" si="3"/>
        <v>215.43985637342908</v>
      </c>
      <c r="G26" s="25">
        <v>0.48</v>
      </c>
      <c r="H26" s="18" t="s">
        <v>58</v>
      </c>
      <c r="I26" s="30"/>
      <c r="J26" s="30"/>
      <c r="L26" s="27">
        <v>1910</v>
      </c>
      <c r="M26" s="27">
        <v>0.71</v>
      </c>
      <c r="N26" s="43"/>
      <c r="O26" s="27">
        <v>0.52</v>
      </c>
      <c r="P26" s="43"/>
      <c r="Q26" s="27">
        <v>0.81</v>
      </c>
      <c r="R26" s="43"/>
      <c r="S26" s="27">
        <v>0.53</v>
      </c>
      <c r="T26" s="43"/>
      <c r="U26" s="27">
        <v>0.65</v>
      </c>
      <c r="V26" s="43"/>
      <c r="W26" s="27">
        <v>0.02</v>
      </c>
      <c r="X26" s="43"/>
      <c r="Y26" s="27">
        <v>2.62</v>
      </c>
      <c r="Z26" s="43"/>
      <c r="AA26" s="27">
        <v>0.54</v>
      </c>
      <c r="AB26" s="43"/>
      <c r="AC26" s="27">
        <v>1.1499999999999999</v>
      </c>
      <c r="AD26" s="43"/>
      <c r="AE26" s="27">
        <v>0.7</v>
      </c>
      <c r="AF26" s="43"/>
      <c r="AG26" s="27">
        <v>0.57999999999999996</v>
      </c>
      <c r="AH26" s="43"/>
      <c r="AI26" s="27">
        <v>0.63</v>
      </c>
      <c r="AJ26" s="43"/>
      <c r="AK26" s="27">
        <v>9.4600000000000009</v>
      </c>
      <c r="AL26" s="16"/>
      <c r="AM26" s="37">
        <f t="shared" si="0"/>
        <v>9.4600000000000009</v>
      </c>
      <c r="AN26" s="36">
        <f t="shared" si="5"/>
        <v>12</v>
      </c>
      <c r="AO26" s="27">
        <v>1910</v>
      </c>
      <c r="AP26" s="37">
        <f t="shared" si="4"/>
        <v>9.4600000000000009</v>
      </c>
      <c r="AQ26" s="37">
        <v>11.368473652643303</v>
      </c>
      <c r="AR26" s="50"/>
      <c r="AS26" s="55"/>
      <c r="AT26" s="55"/>
    </row>
    <row r="27" spans="1:46" s="80" customFormat="1" ht="30" x14ac:dyDescent="0.25">
      <c r="A27" s="18">
        <v>1974</v>
      </c>
      <c r="B27" s="33"/>
      <c r="C27" s="33"/>
      <c r="D27" s="54"/>
      <c r="E27" s="22">
        <v>32965</v>
      </c>
      <c r="F27" s="24">
        <f t="shared" si="3"/>
        <v>255.83482944344703</v>
      </c>
      <c r="G27" s="25">
        <v>0.56999999999999995</v>
      </c>
      <c r="H27" s="18" t="s">
        <v>58</v>
      </c>
      <c r="I27" s="30"/>
      <c r="J27" s="30"/>
      <c r="L27" s="27">
        <v>1911</v>
      </c>
      <c r="M27" s="27">
        <v>1.49</v>
      </c>
      <c r="N27" s="43"/>
      <c r="O27" s="27">
        <v>1.3</v>
      </c>
      <c r="P27" s="43"/>
      <c r="Q27" s="27">
        <v>1.27</v>
      </c>
      <c r="R27" s="43"/>
      <c r="S27" s="27">
        <v>1.35</v>
      </c>
      <c r="T27" s="43"/>
      <c r="U27" s="27">
        <v>1.01</v>
      </c>
      <c r="V27" s="43"/>
      <c r="W27" s="27">
        <v>1.63</v>
      </c>
      <c r="X27" s="43"/>
      <c r="Y27" s="27">
        <v>0.5</v>
      </c>
      <c r="Z27" s="43"/>
      <c r="AA27" s="27">
        <v>0</v>
      </c>
      <c r="AB27" s="43"/>
      <c r="AC27" s="27">
        <v>1.2</v>
      </c>
      <c r="AD27" s="43"/>
      <c r="AE27" s="27">
        <v>0.65</v>
      </c>
      <c r="AF27" s="43"/>
      <c r="AG27" s="27">
        <v>0.18</v>
      </c>
      <c r="AH27" s="43"/>
      <c r="AI27" s="27">
        <v>0.77</v>
      </c>
      <c r="AJ27" s="43" t="s">
        <v>25</v>
      </c>
      <c r="AK27" s="27">
        <v>10.58</v>
      </c>
      <c r="AL27" s="16"/>
      <c r="AM27" s="37">
        <f t="shared" si="0"/>
        <v>11.35</v>
      </c>
      <c r="AN27" s="36">
        <f t="shared" si="5"/>
        <v>12</v>
      </c>
      <c r="AO27" s="27">
        <v>1911</v>
      </c>
      <c r="AP27" s="37">
        <f t="shared" si="4"/>
        <v>11.35</v>
      </c>
      <c r="AQ27" s="37">
        <v>11.368473652643303</v>
      </c>
      <c r="AR27" s="50"/>
      <c r="AS27" s="55"/>
      <c r="AT27" s="55"/>
    </row>
    <row r="28" spans="1:46" s="80" customFormat="1" ht="30" x14ac:dyDescent="0.25">
      <c r="A28" s="18">
        <v>1975</v>
      </c>
      <c r="B28" s="32">
        <v>53388</v>
      </c>
      <c r="C28" s="32">
        <v>17796</v>
      </c>
      <c r="D28" s="52"/>
      <c r="E28" s="22">
        <v>33192</v>
      </c>
      <c r="F28" s="24">
        <f t="shared" si="3"/>
        <v>53.85996409335727</v>
      </c>
      <c r="G28" s="25">
        <v>0.12</v>
      </c>
      <c r="H28" s="18" t="s">
        <v>58</v>
      </c>
      <c r="I28" s="30"/>
      <c r="J28" s="30"/>
      <c r="L28" s="27">
        <v>1912</v>
      </c>
      <c r="M28" s="27">
        <v>0.72</v>
      </c>
      <c r="N28" s="43"/>
      <c r="O28" s="27">
        <v>0.13</v>
      </c>
      <c r="P28" s="43"/>
      <c r="Q28" s="27">
        <v>4.05</v>
      </c>
      <c r="R28" s="43"/>
      <c r="S28" s="27">
        <v>2.33</v>
      </c>
      <c r="T28" s="43"/>
      <c r="U28" s="27">
        <v>0.8</v>
      </c>
      <c r="V28" s="43"/>
      <c r="W28" s="27">
        <v>0.79</v>
      </c>
      <c r="X28" s="43" t="s">
        <v>28</v>
      </c>
      <c r="Y28" s="27">
        <v>3.38</v>
      </c>
      <c r="Z28" s="43"/>
      <c r="AA28" s="27">
        <v>0.53</v>
      </c>
      <c r="AB28" s="43"/>
      <c r="AC28" s="27">
        <v>0.65</v>
      </c>
      <c r="AD28" s="43"/>
      <c r="AE28" s="27">
        <v>4.08</v>
      </c>
      <c r="AF28" s="43" t="s">
        <v>31</v>
      </c>
      <c r="AG28" s="27">
        <v>0.87</v>
      </c>
      <c r="AH28" s="43"/>
      <c r="AI28" s="27">
        <v>0.69</v>
      </c>
      <c r="AJ28" s="43"/>
      <c r="AK28" s="27">
        <v>14.15</v>
      </c>
      <c r="AL28" s="16"/>
      <c r="AM28" s="37">
        <f t="shared" si="0"/>
        <v>19.020000000000003</v>
      </c>
      <c r="AN28" s="36">
        <f t="shared" si="5"/>
        <v>12</v>
      </c>
      <c r="AO28" s="27">
        <v>1912</v>
      </c>
      <c r="AP28" s="37">
        <f t="shared" si="4"/>
        <v>19.020000000000003</v>
      </c>
      <c r="AQ28" s="37">
        <v>11.368473652643303</v>
      </c>
      <c r="AR28" s="50"/>
      <c r="AS28" s="55"/>
      <c r="AT28" s="55"/>
    </row>
    <row r="29" spans="1:46" s="80" customFormat="1" ht="30" x14ac:dyDescent="0.25">
      <c r="A29" s="18">
        <v>1976</v>
      </c>
      <c r="B29" s="32">
        <v>56151</v>
      </c>
      <c r="C29" s="32">
        <v>18717</v>
      </c>
      <c r="D29" s="52"/>
      <c r="E29" s="22">
        <v>33305</v>
      </c>
      <c r="F29" s="24">
        <f t="shared" si="3"/>
        <v>394.97307001795332</v>
      </c>
      <c r="G29" s="25">
        <v>0.88</v>
      </c>
      <c r="H29" s="18" t="s">
        <v>58</v>
      </c>
      <c r="I29" s="30"/>
      <c r="J29" s="30"/>
      <c r="L29" s="27"/>
      <c r="M29" s="27"/>
      <c r="N29" s="43"/>
      <c r="O29" s="27"/>
      <c r="P29" s="43"/>
      <c r="Q29" s="27"/>
      <c r="R29" s="43"/>
      <c r="S29" s="27"/>
      <c r="T29" s="43"/>
      <c r="U29" s="27"/>
      <c r="V29" s="43"/>
      <c r="W29" s="27"/>
      <c r="X29" s="43"/>
      <c r="Y29" s="27"/>
      <c r="Z29" s="43"/>
      <c r="AA29" s="27"/>
      <c r="AB29" s="43"/>
      <c r="AC29" s="27"/>
      <c r="AD29" s="43"/>
      <c r="AE29" s="27"/>
      <c r="AF29" s="43"/>
      <c r="AG29" s="27"/>
      <c r="AH29" s="43"/>
      <c r="AI29" s="27"/>
      <c r="AJ29" s="43"/>
      <c r="AK29" s="27"/>
      <c r="AL29" s="16"/>
      <c r="AM29" s="51"/>
      <c r="AN29" s="50"/>
      <c r="AO29" s="19">
        <v>4671</v>
      </c>
      <c r="AP29" s="38"/>
      <c r="AQ29" s="38"/>
      <c r="AR29" s="21">
        <f>1.29+0.25</f>
        <v>1.54</v>
      </c>
      <c r="AS29" s="55"/>
      <c r="AT29" s="55"/>
    </row>
    <row r="30" spans="1:46" s="80" customFormat="1" ht="30" x14ac:dyDescent="0.25">
      <c r="A30" s="18">
        <v>1977</v>
      </c>
      <c r="B30" s="32">
        <v>52956</v>
      </c>
      <c r="C30" s="32">
        <v>19988</v>
      </c>
      <c r="D30" s="52"/>
      <c r="E30" s="22">
        <v>33393</v>
      </c>
      <c r="F30" s="24">
        <f t="shared" si="3"/>
        <v>134.64991023339317</v>
      </c>
      <c r="G30" s="25">
        <v>0.3</v>
      </c>
      <c r="H30" s="18" t="s">
        <v>58</v>
      </c>
      <c r="I30" s="30"/>
      <c r="J30" s="30"/>
      <c r="L30" s="27">
        <v>1913</v>
      </c>
      <c r="M30" s="27">
        <v>0.48</v>
      </c>
      <c r="N30" s="43"/>
      <c r="O30" s="27">
        <v>1.02</v>
      </c>
      <c r="P30" s="43"/>
      <c r="Q30" s="27">
        <v>0.75</v>
      </c>
      <c r="R30" s="43"/>
      <c r="S30" s="27">
        <v>1.68</v>
      </c>
      <c r="T30" s="43"/>
      <c r="U30" s="27">
        <v>3.16</v>
      </c>
      <c r="V30" s="43"/>
      <c r="W30" s="27">
        <v>3.79</v>
      </c>
      <c r="X30" s="43"/>
      <c r="Y30" s="27">
        <v>1.42</v>
      </c>
      <c r="Z30" s="43"/>
      <c r="AA30" s="27">
        <v>0.81</v>
      </c>
      <c r="AB30" s="43"/>
      <c r="AC30" s="27">
        <v>0.56999999999999995</v>
      </c>
      <c r="AD30" s="43"/>
      <c r="AE30" s="27">
        <v>0.15</v>
      </c>
      <c r="AF30" s="43"/>
      <c r="AG30" s="27">
        <v>1.1399999999999999</v>
      </c>
      <c r="AH30" s="43"/>
      <c r="AI30" s="27">
        <v>0.21</v>
      </c>
      <c r="AJ30" s="43" t="s">
        <v>25</v>
      </c>
      <c r="AK30" s="27">
        <v>14.97</v>
      </c>
      <c r="AL30" s="16"/>
      <c r="AM30" s="37">
        <f t="shared" si="0"/>
        <v>15.180000000000001</v>
      </c>
      <c r="AN30" s="36">
        <f t="shared" si="5"/>
        <v>12</v>
      </c>
      <c r="AO30" s="27">
        <v>1913</v>
      </c>
      <c r="AP30" s="37">
        <f t="shared" si="4"/>
        <v>15.180000000000001</v>
      </c>
      <c r="AQ30" s="37">
        <v>11.368473652643303</v>
      </c>
      <c r="AR30" s="50"/>
      <c r="AS30" s="55"/>
      <c r="AT30" s="55"/>
    </row>
    <row r="31" spans="1:46" s="80" customFormat="1" ht="30" x14ac:dyDescent="0.25">
      <c r="A31" s="18">
        <v>1978</v>
      </c>
      <c r="B31" s="75">
        <v>59760</v>
      </c>
      <c r="C31" s="32">
        <v>21855</v>
      </c>
      <c r="D31" s="52"/>
      <c r="E31" s="23">
        <v>33536</v>
      </c>
      <c r="F31" s="24">
        <f>G31/0.002228</f>
        <v>8.9766606822262123</v>
      </c>
      <c r="G31" s="26">
        <v>0.02</v>
      </c>
      <c r="H31" s="18" t="s">
        <v>58</v>
      </c>
      <c r="I31" s="30"/>
      <c r="J31" s="30"/>
      <c r="L31" s="27">
        <v>1914</v>
      </c>
      <c r="M31" s="27">
        <v>1.88</v>
      </c>
      <c r="N31" s="43"/>
      <c r="O31" s="27">
        <v>1.45</v>
      </c>
      <c r="P31" s="43"/>
      <c r="Q31" s="27">
        <v>0.46</v>
      </c>
      <c r="R31" s="43"/>
      <c r="S31" s="27">
        <v>3.57</v>
      </c>
      <c r="T31" s="43"/>
      <c r="U31" s="27">
        <v>1.56</v>
      </c>
      <c r="V31" s="43"/>
      <c r="W31" s="27">
        <v>2.98</v>
      </c>
      <c r="X31" s="43"/>
      <c r="Y31" s="27">
        <v>1.49</v>
      </c>
      <c r="Z31" s="43"/>
      <c r="AA31" s="27">
        <v>0.23</v>
      </c>
      <c r="AB31" s="43"/>
      <c r="AC31" s="27">
        <v>0.7</v>
      </c>
      <c r="AD31" s="43"/>
      <c r="AE31" s="27">
        <v>0.54</v>
      </c>
      <c r="AF31" s="43"/>
      <c r="AG31" s="27">
        <v>0</v>
      </c>
      <c r="AH31" s="43"/>
      <c r="AI31" s="27">
        <v>0.15</v>
      </c>
      <c r="AJ31" s="43"/>
      <c r="AK31" s="27">
        <v>15.01</v>
      </c>
      <c r="AL31" s="16"/>
      <c r="AM31" s="37">
        <f t="shared" si="0"/>
        <v>15.01</v>
      </c>
      <c r="AN31" s="36">
        <f t="shared" si="5"/>
        <v>12</v>
      </c>
      <c r="AO31" s="27">
        <v>1914</v>
      </c>
      <c r="AP31" s="37">
        <f t="shared" si="4"/>
        <v>15.01</v>
      </c>
      <c r="AQ31" s="37">
        <v>11.368473652643303</v>
      </c>
      <c r="AR31" s="50"/>
      <c r="AS31" s="55"/>
      <c r="AT31" s="55"/>
    </row>
    <row r="32" spans="1:46" s="80" customFormat="1" ht="30" x14ac:dyDescent="0.25">
      <c r="A32" s="18">
        <v>1979</v>
      </c>
      <c r="B32" s="75">
        <v>61839</v>
      </c>
      <c r="C32" s="32">
        <v>22583</v>
      </c>
      <c r="D32" s="52"/>
      <c r="E32" s="23">
        <v>33580</v>
      </c>
      <c r="F32" s="24">
        <f>G32/0.002228</f>
        <v>13.464991023339318</v>
      </c>
      <c r="G32" s="26">
        <v>0.03</v>
      </c>
      <c r="H32" s="18" t="s">
        <v>58</v>
      </c>
      <c r="I32" s="30"/>
      <c r="J32" s="30"/>
      <c r="L32" s="27">
        <v>1915</v>
      </c>
      <c r="M32" s="27">
        <v>0.61</v>
      </c>
      <c r="N32" s="43"/>
      <c r="O32" s="27">
        <v>1.06</v>
      </c>
      <c r="P32" s="43"/>
      <c r="Q32" s="27">
        <v>0.71</v>
      </c>
      <c r="R32" s="43"/>
      <c r="S32" s="27">
        <v>3.29</v>
      </c>
      <c r="T32" s="43"/>
      <c r="U32" s="27">
        <v>2.98</v>
      </c>
      <c r="V32" s="43"/>
      <c r="W32" s="27">
        <v>0.37</v>
      </c>
      <c r="X32" s="43"/>
      <c r="Y32" s="27">
        <v>0.47</v>
      </c>
      <c r="Z32" s="43"/>
      <c r="AA32" s="27">
        <v>0</v>
      </c>
      <c r="AB32" s="43"/>
      <c r="AC32" s="27">
        <v>0.1</v>
      </c>
      <c r="AD32" s="43"/>
      <c r="AE32" s="27">
        <v>0.1</v>
      </c>
      <c r="AF32" s="43"/>
      <c r="AG32" s="27">
        <v>0.39</v>
      </c>
      <c r="AH32" s="43"/>
      <c r="AI32" s="27">
        <v>0.63</v>
      </c>
      <c r="AJ32" s="43"/>
      <c r="AK32" s="27">
        <v>10.71</v>
      </c>
      <c r="AL32" s="16"/>
      <c r="AM32" s="37">
        <f t="shared" si="0"/>
        <v>10.71</v>
      </c>
      <c r="AN32" s="36">
        <f t="shared" si="5"/>
        <v>12</v>
      </c>
      <c r="AO32" s="27">
        <v>1915</v>
      </c>
      <c r="AP32" s="37">
        <f t="shared" si="4"/>
        <v>10.71</v>
      </c>
      <c r="AQ32" s="37">
        <v>11.368473652643303</v>
      </c>
      <c r="AR32" s="50"/>
      <c r="AS32" s="55"/>
      <c r="AT32" s="55"/>
    </row>
    <row r="33" spans="1:46" s="80" customFormat="1" ht="30" x14ac:dyDescent="0.25">
      <c r="A33" s="18">
        <v>1980</v>
      </c>
      <c r="B33" s="75">
        <v>64035</v>
      </c>
      <c r="C33" s="32">
        <v>23055</v>
      </c>
      <c r="D33" s="52"/>
      <c r="E33" s="23">
        <v>33683</v>
      </c>
      <c r="F33" s="24">
        <f>G33/0.002228</f>
        <v>85.278276481149021</v>
      </c>
      <c r="G33" s="26">
        <v>0.19</v>
      </c>
      <c r="H33" s="18" t="s">
        <v>58</v>
      </c>
      <c r="I33" s="30"/>
      <c r="J33" s="30"/>
      <c r="L33" s="27">
        <v>1916</v>
      </c>
      <c r="M33" s="27">
        <v>3.18</v>
      </c>
      <c r="N33" s="43"/>
      <c r="O33" s="27">
        <v>0.41</v>
      </c>
      <c r="P33" s="43"/>
      <c r="Q33" s="27">
        <v>1.88</v>
      </c>
      <c r="R33" s="43"/>
      <c r="S33" s="27">
        <v>2.48</v>
      </c>
      <c r="T33" s="43"/>
      <c r="U33" s="27">
        <v>2.09</v>
      </c>
      <c r="V33" s="43"/>
      <c r="W33" s="27">
        <v>0.18</v>
      </c>
      <c r="X33" s="43"/>
      <c r="Y33" s="27">
        <v>0.37</v>
      </c>
      <c r="Z33" s="43"/>
      <c r="AA33" s="27">
        <v>0</v>
      </c>
      <c r="AB33" s="43" t="s">
        <v>25</v>
      </c>
      <c r="AC33" s="27">
        <v>0.53</v>
      </c>
      <c r="AD33" s="43"/>
      <c r="AE33" s="27">
        <v>3.99</v>
      </c>
      <c r="AF33" s="43"/>
      <c r="AG33" s="27">
        <v>0.48</v>
      </c>
      <c r="AH33" s="43"/>
      <c r="AI33" s="27">
        <v>0.41</v>
      </c>
      <c r="AJ33" s="43"/>
      <c r="AK33" s="27">
        <v>16</v>
      </c>
      <c r="AL33" s="16"/>
      <c r="AM33" s="37">
        <f t="shared" si="0"/>
        <v>16</v>
      </c>
      <c r="AN33" s="36">
        <f>12-1</f>
        <v>11</v>
      </c>
      <c r="AO33" s="27">
        <v>1916</v>
      </c>
      <c r="AP33" s="37">
        <f t="shared" si="4"/>
        <v>17.454545454545453</v>
      </c>
      <c r="AQ33" s="37">
        <v>11.368473652643303</v>
      </c>
      <c r="AR33" s="50"/>
      <c r="AS33" s="55"/>
      <c r="AT33" s="55"/>
    </row>
    <row r="34" spans="1:46" s="80" customFormat="1" x14ac:dyDescent="0.25">
      <c r="A34" s="18">
        <v>1981</v>
      </c>
      <c r="B34" s="75">
        <v>71745</v>
      </c>
      <c r="C34" s="32">
        <v>25279</v>
      </c>
      <c r="D34" s="52"/>
      <c r="E34" s="17"/>
      <c r="F34" s="17"/>
      <c r="G34" s="17"/>
      <c r="H34" s="17"/>
      <c r="I34" s="17"/>
      <c r="J34" s="17"/>
      <c r="L34" s="27">
        <v>1917</v>
      </c>
      <c r="M34" s="27">
        <v>0.39</v>
      </c>
      <c r="N34" s="43"/>
      <c r="O34" s="27">
        <v>1.28</v>
      </c>
      <c r="P34" s="43"/>
      <c r="Q34" s="27">
        <v>1.1599999999999999</v>
      </c>
      <c r="R34" s="43"/>
      <c r="S34" s="27">
        <v>0.94</v>
      </c>
      <c r="T34" s="43"/>
      <c r="U34" s="27">
        <v>5.73</v>
      </c>
      <c r="V34" s="43"/>
      <c r="W34" s="27">
        <v>0.16</v>
      </c>
      <c r="X34" s="43"/>
      <c r="Y34" s="27">
        <v>0</v>
      </c>
      <c r="Z34" s="43" t="s">
        <v>25</v>
      </c>
      <c r="AA34" s="27">
        <v>0</v>
      </c>
      <c r="AB34" s="43" t="s">
        <v>25</v>
      </c>
      <c r="AC34" s="27">
        <v>0.63</v>
      </c>
      <c r="AD34" s="43"/>
      <c r="AE34" s="27">
        <v>0</v>
      </c>
      <c r="AF34" s="43"/>
      <c r="AG34" s="27">
        <v>0.57999999999999996</v>
      </c>
      <c r="AH34" s="43"/>
      <c r="AI34" s="27">
        <v>0.3</v>
      </c>
      <c r="AJ34" s="43"/>
      <c r="AK34" s="27">
        <v>11.17</v>
      </c>
      <c r="AL34" s="16"/>
      <c r="AM34" s="37">
        <f t="shared" si="0"/>
        <v>11.170000000000002</v>
      </c>
      <c r="AN34" s="36">
        <f>12-2</f>
        <v>10</v>
      </c>
      <c r="AO34" s="27">
        <v>1917</v>
      </c>
      <c r="AP34" s="37">
        <f t="shared" si="4"/>
        <v>13.404000000000002</v>
      </c>
      <c r="AQ34" s="37">
        <v>11.368473652643303</v>
      </c>
      <c r="AR34" s="50"/>
      <c r="AS34" s="55"/>
      <c r="AT34" s="55"/>
    </row>
    <row r="35" spans="1:46" s="80" customFormat="1" x14ac:dyDescent="0.25">
      <c r="A35" s="18">
        <v>1982</v>
      </c>
      <c r="B35" s="32">
        <v>73336</v>
      </c>
      <c r="C35" s="32">
        <v>25305</v>
      </c>
      <c r="D35" s="52"/>
      <c r="E35" s="17"/>
      <c r="F35" s="17"/>
      <c r="G35" s="17"/>
      <c r="H35" s="17"/>
      <c r="I35" s="17"/>
      <c r="J35" s="17"/>
      <c r="L35" s="27">
        <v>1918</v>
      </c>
      <c r="M35" s="27">
        <v>1</v>
      </c>
      <c r="N35" s="43"/>
      <c r="O35" s="27">
        <v>1.39</v>
      </c>
      <c r="P35" s="43"/>
      <c r="Q35" s="27">
        <v>2.2999999999999998</v>
      </c>
      <c r="R35" s="43"/>
      <c r="S35" s="27">
        <v>1.45</v>
      </c>
      <c r="T35" s="43"/>
      <c r="U35" s="27">
        <v>1.46</v>
      </c>
      <c r="V35" s="43"/>
      <c r="W35" s="27">
        <v>1.97</v>
      </c>
      <c r="X35" s="43"/>
      <c r="Y35" s="27">
        <v>0.66</v>
      </c>
      <c r="Z35" s="43"/>
      <c r="AA35" s="27">
        <v>0.73</v>
      </c>
      <c r="AB35" s="43"/>
      <c r="AC35" s="27">
        <v>2.04</v>
      </c>
      <c r="AD35" s="43"/>
      <c r="AE35" s="27">
        <v>1.76</v>
      </c>
      <c r="AF35" s="43"/>
      <c r="AG35" s="27">
        <v>0.46</v>
      </c>
      <c r="AH35" s="43"/>
      <c r="AI35" s="27">
        <v>1.07</v>
      </c>
      <c r="AJ35" s="43"/>
      <c r="AK35" s="27">
        <v>16.29</v>
      </c>
      <c r="AL35" s="16"/>
      <c r="AM35" s="37">
        <f t="shared" si="0"/>
        <v>16.29</v>
      </c>
      <c r="AN35" s="36">
        <f t="shared" si="5"/>
        <v>12</v>
      </c>
      <c r="AO35" s="27">
        <v>1918</v>
      </c>
      <c r="AP35" s="37">
        <f t="shared" si="4"/>
        <v>16.29</v>
      </c>
      <c r="AQ35" s="37">
        <v>11.368473652643303</v>
      </c>
      <c r="AR35" s="50"/>
      <c r="AS35" s="55"/>
      <c r="AT35" s="55"/>
    </row>
    <row r="36" spans="1:46" s="80" customFormat="1" x14ac:dyDescent="0.25">
      <c r="A36" s="18">
        <v>1983</v>
      </c>
      <c r="B36" s="32">
        <v>71857</v>
      </c>
      <c r="C36" s="32">
        <v>24812</v>
      </c>
      <c r="D36" s="52"/>
      <c r="E36" s="17"/>
      <c r="F36" s="17"/>
      <c r="G36" s="17"/>
      <c r="H36" s="17"/>
      <c r="I36" s="17"/>
      <c r="J36" s="17"/>
      <c r="L36" s="39">
        <v>1919</v>
      </c>
      <c r="M36" s="39">
        <v>0.01</v>
      </c>
      <c r="N36" s="46"/>
      <c r="O36" s="39">
        <v>1.07</v>
      </c>
      <c r="P36" s="46"/>
      <c r="Q36" s="39">
        <v>1.7</v>
      </c>
      <c r="R36" s="46"/>
      <c r="S36" s="39">
        <v>0.31</v>
      </c>
      <c r="T36" s="46"/>
      <c r="U36" s="39">
        <v>0</v>
      </c>
      <c r="V36" s="46" t="s">
        <v>25</v>
      </c>
      <c r="W36" s="39">
        <v>0</v>
      </c>
      <c r="X36" s="46" t="s">
        <v>25</v>
      </c>
      <c r="Y36" s="39">
        <v>0</v>
      </c>
      <c r="Z36" s="46" t="s">
        <v>25</v>
      </c>
      <c r="AA36" s="39">
        <v>0</v>
      </c>
      <c r="AB36" s="46" t="s">
        <v>25</v>
      </c>
      <c r="AC36" s="39">
        <v>0</v>
      </c>
      <c r="AD36" s="46" t="s">
        <v>25</v>
      </c>
      <c r="AE36" s="39">
        <v>0</v>
      </c>
      <c r="AF36" s="46" t="s">
        <v>25</v>
      </c>
      <c r="AG36" s="39">
        <v>0</v>
      </c>
      <c r="AH36" s="46" t="s">
        <v>25</v>
      </c>
      <c r="AI36" s="39">
        <v>0</v>
      </c>
      <c r="AJ36" s="46" t="s">
        <v>25</v>
      </c>
      <c r="AK36" s="39">
        <v>3.09</v>
      </c>
      <c r="AL36" s="40"/>
      <c r="AM36" s="41">
        <f t="shared" si="0"/>
        <v>3.0900000000000003</v>
      </c>
      <c r="AN36" s="42">
        <f>12-8</f>
        <v>4</v>
      </c>
      <c r="AO36" s="39">
        <v>1919</v>
      </c>
      <c r="AP36" s="41"/>
      <c r="AQ36" s="37">
        <v>11.368473652643303</v>
      </c>
      <c r="AR36" s="50"/>
      <c r="AS36" s="55"/>
      <c r="AT36" s="55"/>
    </row>
    <row r="37" spans="1:46" s="80" customFormat="1" x14ac:dyDescent="0.25">
      <c r="A37" s="18">
        <v>1984</v>
      </c>
      <c r="B37" s="32">
        <v>78730</v>
      </c>
      <c r="C37" s="55">
        <v>26844</v>
      </c>
      <c r="D37" s="52"/>
      <c r="E37" s="17"/>
      <c r="F37" s="17"/>
      <c r="G37" s="17"/>
      <c r="H37" s="17"/>
      <c r="I37" s="17"/>
      <c r="J37" s="17"/>
      <c r="L37" s="39">
        <v>1920</v>
      </c>
      <c r="M37" s="39">
        <v>0.15</v>
      </c>
      <c r="N37" s="46" t="s">
        <v>25</v>
      </c>
      <c r="O37" s="39">
        <v>0.89</v>
      </c>
      <c r="P37" s="46" t="s">
        <v>32</v>
      </c>
      <c r="Q37" s="39">
        <v>0.63</v>
      </c>
      <c r="R37" s="46" t="s">
        <v>28</v>
      </c>
      <c r="S37" s="39">
        <v>0</v>
      </c>
      <c r="T37" s="46" t="s">
        <v>25</v>
      </c>
      <c r="U37" s="39">
        <v>0</v>
      </c>
      <c r="V37" s="46" t="s">
        <v>25</v>
      </c>
      <c r="W37" s="39">
        <v>0</v>
      </c>
      <c r="X37" s="46" t="s">
        <v>25</v>
      </c>
      <c r="Y37" s="39">
        <v>0</v>
      </c>
      <c r="Z37" s="46" t="s">
        <v>25</v>
      </c>
      <c r="AA37" s="39">
        <v>0</v>
      </c>
      <c r="AB37" s="46" t="s">
        <v>25</v>
      </c>
      <c r="AC37" s="39">
        <v>0</v>
      </c>
      <c r="AD37" s="46" t="s">
        <v>25</v>
      </c>
      <c r="AE37" s="39">
        <v>0</v>
      </c>
      <c r="AF37" s="46" t="s">
        <v>25</v>
      </c>
      <c r="AG37" s="39">
        <v>0</v>
      </c>
      <c r="AH37" s="46" t="s">
        <v>25</v>
      </c>
      <c r="AI37" s="39">
        <v>0</v>
      </c>
      <c r="AJ37" s="46" t="s">
        <v>25</v>
      </c>
      <c r="AK37" s="39">
        <v>0</v>
      </c>
      <c r="AL37" s="40"/>
      <c r="AM37" s="41">
        <f t="shared" si="0"/>
        <v>1.67</v>
      </c>
      <c r="AN37" s="42">
        <f>12-9</f>
        <v>3</v>
      </c>
      <c r="AO37" s="39">
        <v>1920</v>
      </c>
      <c r="AP37" s="41"/>
      <c r="AQ37" s="37">
        <v>11.368473652643303</v>
      </c>
      <c r="AR37" s="50"/>
      <c r="AS37" s="55"/>
      <c r="AT37" s="55"/>
    </row>
    <row r="38" spans="1:46" s="80" customFormat="1" x14ac:dyDescent="0.25">
      <c r="A38" s="18">
        <v>1985</v>
      </c>
      <c r="B38" s="75">
        <v>77848</v>
      </c>
      <c r="C38" s="55">
        <v>26844</v>
      </c>
      <c r="D38" s="52"/>
      <c r="E38" s="17"/>
      <c r="F38" s="17"/>
      <c r="G38" s="17"/>
      <c r="H38" s="17"/>
      <c r="I38" s="17"/>
      <c r="J38" s="17"/>
      <c r="L38" s="39">
        <v>1921</v>
      </c>
      <c r="M38" s="39">
        <v>0</v>
      </c>
      <c r="N38" s="46" t="s">
        <v>25</v>
      </c>
      <c r="O38" s="39">
        <v>0</v>
      </c>
      <c r="P38" s="46" t="s">
        <v>25</v>
      </c>
      <c r="Q38" s="39">
        <v>0</v>
      </c>
      <c r="R38" s="46" t="s">
        <v>25</v>
      </c>
      <c r="S38" s="39">
        <v>0</v>
      </c>
      <c r="T38" s="46" t="s">
        <v>25</v>
      </c>
      <c r="U38" s="39">
        <v>0</v>
      </c>
      <c r="V38" s="46" t="s">
        <v>25</v>
      </c>
      <c r="W38" s="39">
        <v>0</v>
      </c>
      <c r="X38" s="46" t="s">
        <v>25</v>
      </c>
      <c r="Y38" s="39">
        <v>0</v>
      </c>
      <c r="Z38" s="46" t="s">
        <v>25</v>
      </c>
      <c r="AA38" s="39">
        <v>0</v>
      </c>
      <c r="AB38" s="46" t="s">
        <v>25</v>
      </c>
      <c r="AC38" s="39">
        <v>0</v>
      </c>
      <c r="AD38" s="46" t="s">
        <v>25</v>
      </c>
      <c r="AE38" s="39">
        <v>0</v>
      </c>
      <c r="AF38" s="46" t="s">
        <v>25</v>
      </c>
      <c r="AG38" s="39">
        <v>0</v>
      </c>
      <c r="AH38" s="46" t="s">
        <v>25</v>
      </c>
      <c r="AI38" s="39">
        <v>1.92</v>
      </c>
      <c r="AJ38" s="46" t="s">
        <v>33</v>
      </c>
      <c r="AK38" s="39">
        <v>0</v>
      </c>
      <c r="AL38" s="40"/>
      <c r="AM38" s="41">
        <f t="shared" si="0"/>
        <v>1.92</v>
      </c>
      <c r="AN38" s="42">
        <f>12-11</f>
        <v>1</v>
      </c>
      <c r="AO38" s="39">
        <v>1921</v>
      </c>
      <c r="AP38" s="41"/>
      <c r="AQ38" s="37">
        <v>11.368473652643303</v>
      </c>
      <c r="AR38" s="50"/>
      <c r="AS38" s="55"/>
      <c r="AT38" s="55"/>
    </row>
    <row r="39" spans="1:46" s="80" customFormat="1" x14ac:dyDescent="0.25">
      <c r="A39" s="18">
        <v>1986</v>
      </c>
      <c r="B39" s="75">
        <v>58883</v>
      </c>
      <c r="C39" s="55">
        <v>20656</v>
      </c>
      <c r="D39" s="52"/>
      <c r="E39" s="17"/>
      <c r="F39" s="17"/>
      <c r="G39" s="17"/>
      <c r="H39" s="17"/>
      <c r="I39" s="17"/>
      <c r="J39" s="17"/>
      <c r="L39" s="27">
        <v>1922</v>
      </c>
      <c r="M39" s="27">
        <v>1</v>
      </c>
      <c r="N39" s="43"/>
      <c r="O39" s="27">
        <v>1.83</v>
      </c>
      <c r="P39" s="43"/>
      <c r="Q39" s="27">
        <v>0.76</v>
      </c>
      <c r="R39" s="43"/>
      <c r="S39" s="27">
        <v>1.48</v>
      </c>
      <c r="T39" s="43"/>
      <c r="U39" s="27">
        <v>1.08</v>
      </c>
      <c r="V39" s="43"/>
      <c r="W39" s="27">
        <v>0.25</v>
      </c>
      <c r="X39" s="43"/>
      <c r="Y39" s="27">
        <v>0.55000000000000004</v>
      </c>
      <c r="Z39" s="43"/>
      <c r="AA39" s="27">
        <v>2.34</v>
      </c>
      <c r="AB39" s="43"/>
      <c r="AC39" s="27">
        <v>0</v>
      </c>
      <c r="AD39" s="43"/>
      <c r="AE39" s="27">
        <v>0.5</v>
      </c>
      <c r="AF39" s="43"/>
      <c r="AG39" s="27">
        <v>0.9</v>
      </c>
      <c r="AH39" s="43"/>
      <c r="AI39" s="27">
        <v>1.32</v>
      </c>
      <c r="AJ39" s="43"/>
      <c r="AK39" s="27">
        <v>12.01</v>
      </c>
      <c r="AL39" s="16"/>
      <c r="AM39" s="37">
        <f t="shared" si="0"/>
        <v>12.01</v>
      </c>
      <c r="AN39" s="36">
        <f t="shared" si="5"/>
        <v>12</v>
      </c>
      <c r="AO39" s="27">
        <v>1922</v>
      </c>
      <c r="AP39" s="37">
        <f>(AM39*12)/AN39</f>
        <v>12.01</v>
      </c>
      <c r="AQ39" s="37">
        <v>11.368473652643303</v>
      </c>
      <c r="AR39" s="50"/>
      <c r="AS39" s="55"/>
      <c r="AT39" s="55"/>
    </row>
    <row r="40" spans="1:46" s="80" customFormat="1" x14ac:dyDescent="0.25">
      <c r="A40" s="18">
        <v>1987</v>
      </c>
      <c r="B40" s="75">
        <v>66028</v>
      </c>
      <c r="C40" s="32">
        <v>22966</v>
      </c>
      <c r="D40" s="52"/>
      <c r="E40" s="17"/>
      <c r="F40" s="17"/>
      <c r="G40" s="17"/>
      <c r="H40" s="17"/>
      <c r="I40" s="17"/>
      <c r="J40" s="17"/>
      <c r="L40" s="39">
        <v>1923</v>
      </c>
      <c r="M40" s="39">
        <v>1.4</v>
      </c>
      <c r="N40" s="46"/>
      <c r="O40" s="39">
        <v>0.62</v>
      </c>
      <c r="P40" s="46"/>
      <c r="Q40" s="39">
        <v>0.72</v>
      </c>
      <c r="R40" s="46" t="s">
        <v>34</v>
      </c>
      <c r="S40" s="39">
        <v>0</v>
      </c>
      <c r="T40" s="46" t="s">
        <v>31</v>
      </c>
      <c r="U40" s="39">
        <v>1.59</v>
      </c>
      <c r="V40" s="46" t="s">
        <v>31</v>
      </c>
      <c r="W40" s="39">
        <v>1.46</v>
      </c>
      <c r="X40" s="46"/>
      <c r="Y40" s="39">
        <v>1.01</v>
      </c>
      <c r="Z40" s="46"/>
      <c r="AA40" s="39">
        <v>0.99</v>
      </c>
      <c r="AB40" s="46"/>
      <c r="AC40" s="39">
        <v>1.67</v>
      </c>
      <c r="AD40" s="46"/>
      <c r="AE40" s="39">
        <v>0.64</v>
      </c>
      <c r="AF40" s="46"/>
      <c r="AG40" s="39">
        <v>0.3</v>
      </c>
      <c r="AH40" s="46"/>
      <c r="AI40" s="39">
        <v>1.25</v>
      </c>
      <c r="AJ40" s="46"/>
      <c r="AK40" s="39">
        <v>10.06</v>
      </c>
      <c r="AL40" s="40"/>
      <c r="AM40" s="41">
        <f t="shared" si="0"/>
        <v>11.650000000000002</v>
      </c>
      <c r="AN40" s="42">
        <f>12-11</f>
        <v>1</v>
      </c>
      <c r="AO40" s="39">
        <v>1923</v>
      </c>
      <c r="AP40" s="41"/>
      <c r="AQ40" s="37">
        <v>11.368473652643303</v>
      </c>
      <c r="AR40" s="50"/>
      <c r="AS40" s="55"/>
      <c r="AT40" s="55"/>
    </row>
    <row r="41" spans="1:46" s="80" customFormat="1" x14ac:dyDescent="0.25">
      <c r="A41" s="18">
        <v>1988</v>
      </c>
      <c r="B41" s="75">
        <v>63356</v>
      </c>
      <c r="C41" s="32">
        <v>21569</v>
      </c>
      <c r="D41" s="52"/>
      <c r="E41" s="17"/>
      <c r="F41" s="17"/>
      <c r="G41" s="17"/>
      <c r="H41" s="17"/>
      <c r="I41" s="17"/>
      <c r="J41" s="17"/>
      <c r="L41" s="27">
        <v>1924</v>
      </c>
      <c r="M41" s="27">
        <v>0.56000000000000005</v>
      </c>
      <c r="N41" s="43"/>
      <c r="O41" s="27">
        <v>0.43</v>
      </c>
      <c r="P41" s="43"/>
      <c r="Q41" s="27">
        <v>1.34</v>
      </c>
      <c r="R41" s="43"/>
      <c r="S41" s="27">
        <v>0.73</v>
      </c>
      <c r="T41" s="43"/>
      <c r="U41" s="27">
        <v>0.01</v>
      </c>
      <c r="V41" s="43"/>
      <c r="W41" s="27">
        <v>0</v>
      </c>
      <c r="X41" s="43"/>
      <c r="Y41" s="27">
        <v>0.1</v>
      </c>
      <c r="Z41" s="43"/>
      <c r="AA41" s="27">
        <v>0.22</v>
      </c>
      <c r="AB41" s="43"/>
      <c r="AC41" s="27">
        <v>0.2</v>
      </c>
      <c r="AD41" s="43"/>
      <c r="AE41" s="27">
        <v>1.19</v>
      </c>
      <c r="AF41" s="43"/>
      <c r="AG41" s="27">
        <v>0.6</v>
      </c>
      <c r="AH41" s="43"/>
      <c r="AI41" s="27">
        <v>1.67</v>
      </c>
      <c r="AJ41" s="43"/>
      <c r="AK41" s="27">
        <v>7.05</v>
      </c>
      <c r="AL41" s="16"/>
      <c r="AM41" s="37">
        <f t="shared" si="0"/>
        <v>7.05</v>
      </c>
      <c r="AN41" s="36">
        <f t="shared" si="5"/>
        <v>12</v>
      </c>
      <c r="AO41" s="27">
        <v>1924</v>
      </c>
      <c r="AP41" s="37">
        <f>(AM41*12)/AN41</f>
        <v>7.05</v>
      </c>
      <c r="AQ41" s="37">
        <v>11.368473652643303</v>
      </c>
      <c r="AR41" s="50"/>
      <c r="AS41" s="55"/>
      <c r="AT41" s="55"/>
    </row>
    <row r="42" spans="1:46" s="80" customFormat="1" x14ac:dyDescent="0.25">
      <c r="A42" s="18">
        <v>1989</v>
      </c>
      <c r="B42" s="32">
        <v>66734</v>
      </c>
      <c r="C42" s="32">
        <v>23485</v>
      </c>
      <c r="D42" s="52"/>
      <c r="E42" s="17"/>
      <c r="F42" s="17"/>
      <c r="G42" s="17"/>
      <c r="H42" s="17"/>
      <c r="I42" s="17"/>
      <c r="J42" s="17"/>
      <c r="L42" s="27">
        <v>1925</v>
      </c>
      <c r="M42" s="27">
        <v>0.8</v>
      </c>
      <c r="N42" s="43"/>
      <c r="O42" s="27">
        <v>0.77</v>
      </c>
      <c r="P42" s="43"/>
      <c r="Q42" s="27">
        <v>0.28000000000000003</v>
      </c>
      <c r="R42" s="43"/>
      <c r="S42" s="27">
        <v>1.19</v>
      </c>
      <c r="T42" s="43"/>
      <c r="U42" s="27">
        <v>1.33</v>
      </c>
      <c r="V42" s="43"/>
      <c r="W42" s="27">
        <v>1.1200000000000001</v>
      </c>
      <c r="X42" s="43"/>
      <c r="Y42" s="27">
        <v>0.7</v>
      </c>
      <c r="Z42" s="43"/>
      <c r="AA42" s="27">
        <v>0.74</v>
      </c>
      <c r="AB42" s="43"/>
      <c r="AC42" s="27">
        <v>0.47</v>
      </c>
      <c r="AD42" s="43"/>
      <c r="AE42" s="27">
        <v>0.84</v>
      </c>
      <c r="AF42" s="43"/>
      <c r="AG42" s="27">
        <v>0.75</v>
      </c>
      <c r="AH42" s="43"/>
      <c r="AI42" s="27">
        <v>0.49</v>
      </c>
      <c r="AJ42" s="43"/>
      <c r="AK42" s="27">
        <v>9.48</v>
      </c>
      <c r="AL42" s="16"/>
      <c r="AM42" s="37">
        <f t="shared" si="0"/>
        <v>9.48</v>
      </c>
      <c r="AN42" s="36">
        <f t="shared" si="5"/>
        <v>12</v>
      </c>
      <c r="AO42" s="27">
        <v>1925</v>
      </c>
      <c r="AP42" s="37">
        <f>(AM42*12)/AN42</f>
        <v>9.48</v>
      </c>
      <c r="AQ42" s="37">
        <v>11.368473652643303</v>
      </c>
      <c r="AR42" s="50"/>
      <c r="AS42" s="55"/>
      <c r="AT42" s="55"/>
    </row>
    <row r="43" spans="1:46" s="80" customFormat="1" x14ac:dyDescent="0.25">
      <c r="A43" s="18">
        <v>1990</v>
      </c>
      <c r="B43" s="32">
        <v>64210</v>
      </c>
      <c r="C43" s="32">
        <v>22235</v>
      </c>
      <c r="D43" s="52"/>
      <c r="E43" s="17"/>
      <c r="F43" s="17"/>
      <c r="G43" s="17"/>
      <c r="H43" s="17"/>
      <c r="I43" s="17"/>
      <c r="J43" s="17"/>
      <c r="L43" s="27">
        <v>1926</v>
      </c>
      <c r="M43" s="27">
        <v>0.49</v>
      </c>
      <c r="N43" s="43"/>
      <c r="O43" s="27">
        <v>0.89</v>
      </c>
      <c r="P43" s="43"/>
      <c r="Q43" s="27">
        <v>0.26</v>
      </c>
      <c r="R43" s="43"/>
      <c r="S43" s="27">
        <v>0.69</v>
      </c>
      <c r="T43" s="43"/>
      <c r="U43" s="27">
        <v>0.81</v>
      </c>
      <c r="V43" s="43"/>
      <c r="W43" s="27">
        <v>0.42</v>
      </c>
      <c r="X43" s="43"/>
      <c r="Y43" s="27">
        <v>1.28</v>
      </c>
      <c r="Z43" s="43"/>
      <c r="AA43" s="27">
        <v>0.46</v>
      </c>
      <c r="AB43" s="43"/>
      <c r="AC43" s="27">
        <v>0.05</v>
      </c>
      <c r="AD43" s="43"/>
      <c r="AE43" s="27">
        <v>0.01</v>
      </c>
      <c r="AF43" s="43"/>
      <c r="AG43" s="27">
        <v>0.87</v>
      </c>
      <c r="AH43" s="43"/>
      <c r="AI43" s="27">
        <v>0.61</v>
      </c>
      <c r="AJ43" s="43"/>
      <c r="AK43" s="27">
        <v>6.84</v>
      </c>
      <c r="AL43" s="16"/>
      <c r="AM43" s="37">
        <f t="shared" si="0"/>
        <v>6.84</v>
      </c>
      <c r="AN43" s="36">
        <f t="shared" si="5"/>
        <v>12</v>
      </c>
      <c r="AO43" s="27">
        <v>1926</v>
      </c>
      <c r="AP43" s="37">
        <f>(AM43*12)/AN43</f>
        <v>6.84</v>
      </c>
      <c r="AQ43" s="37">
        <v>11.368473652643303</v>
      </c>
      <c r="AR43" s="50"/>
      <c r="AS43" s="55"/>
      <c r="AT43" s="55"/>
    </row>
    <row r="44" spans="1:46" s="80" customFormat="1" x14ac:dyDescent="0.25">
      <c r="A44" s="18">
        <v>1991</v>
      </c>
      <c r="B44" s="32"/>
      <c r="C44" s="32"/>
      <c r="D44" s="30"/>
      <c r="E44" s="17"/>
      <c r="F44" s="17"/>
      <c r="G44" s="17"/>
      <c r="H44" s="17"/>
      <c r="I44" s="17"/>
      <c r="J44" s="17"/>
      <c r="L44" s="39">
        <v>1927</v>
      </c>
      <c r="M44" s="39">
        <v>0.71</v>
      </c>
      <c r="N44" s="46"/>
      <c r="O44" s="39">
        <v>0.8</v>
      </c>
      <c r="P44" s="46"/>
      <c r="Q44" s="39">
        <v>1.01</v>
      </c>
      <c r="R44" s="46"/>
      <c r="S44" s="39">
        <v>0.74</v>
      </c>
      <c r="T44" s="46"/>
      <c r="U44" s="39">
        <v>0.68</v>
      </c>
      <c r="V44" s="46"/>
      <c r="W44" s="39">
        <v>0</v>
      </c>
      <c r="X44" s="46" t="s">
        <v>25</v>
      </c>
      <c r="Y44" s="39">
        <v>0</v>
      </c>
      <c r="Z44" s="46" t="s">
        <v>25</v>
      </c>
      <c r="AA44" s="39">
        <v>0.56999999999999995</v>
      </c>
      <c r="AB44" s="46"/>
      <c r="AC44" s="39">
        <v>0.43</v>
      </c>
      <c r="AD44" s="46"/>
      <c r="AE44" s="39">
        <v>1.75</v>
      </c>
      <c r="AF44" s="46"/>
      <c r="AG44" s="39">
        <v>0.84</v>
      </c>
      <c r="AH44" s="46"/>
      <c r="AI44" s="39">
        <v>0</v>
      </c>
      <c r="AJ44" s="46" t="s">
        <v>25</v>
      </c>
      <c r="AK44" s="39">
        <v>7.53</v>
      </c>
      <c r="AL44" s="40"/>
      <c r="AM44" s="41">
        <f t="shared" si="0"/>
        <v>7.5299999999999994</v>
      </c>
      <c r="AN44" s="42">
        <f>12-3</f>
        <v>9</v>
      </c>
      <c r="AO44" s="39">
        <v>1927</v>
      </c>
      <c r="AP44" s="41"/>
      <c r="AQ44" s="37">
        <v>11.368473652643303</v>
      </c>
      <c r="AR44" s="50"/>
      <c r="AS44" s="55"/>
      <c r="AT44" s="55"/>
    </row>
    <row r="45" spans="1:46" s="80" customFormat="1" x14ac:dyDescent="0.25">
      <c r="A45" s="18">
        <v>1992</v>
      </c>
      <c r="B45" s="75">
        <v>58585</v>
      </c>
      <c r="C45" s="32">
        <v>20640</v>
      </c>
      <c r="D45" s="30"/>
      <c r="E45" s="17"/>
      <c r="F45" s="17"/>
      <c r="G45" s="17"/>
      <c r="H45" s="17"/>
      <c r="I45" s="17"/>
      <c r="J45" s="17"/>
      <c r="L45" s="27">
        <v>1928</v>
      </c>
      <c r="M45" s="27">
        <v>0.7</v>
      </c>
      <c r="N45" s="43"/>
      <c r="O45" s="27">
        <v>0.18</v>
      </c>
      <c r="P45" s="43"/>
      <c r="Q45" s="27">
        <v>0.84</v>
      </c>
      <c r="R45" s="43"/>
      <c r="S45" s="27">
        <v>0.22</v>
      </c>
      <c r="T45" s="43"/>
      <c r="U45" s="27">
        <v>0.32</v>
      </c>
      <c r="V45" s="43"/>
      <c r="W45" s="27">
        <v>0.96</v>
      </c>
      <c r="X45" s="43"/>
      <c r="Y45" s="27">
        <v>0.81</v>
      </c>
      <c r="Z45" s="43"/>
      <c r="AA45" s="27">
        <v>0.34</v>
      </c>
      <c r="AB45" s="43"/>
      <c r="AC45" s="27">
        <v>0</v>
      </c>
      <c r="AD45" s="43"/>
      <c r="AE45" s="27">
        <v>0.55000000000000004</v>
      </c>
      <c r="AF45" s="43"/>
      <c r="AG45" s="27">
        <v>0.42</v>
      </c>
      <c r="AH45" s="43"/>
      <c r="AI45" s="27">
        <v>0.79</v>
      </c>
      <c r="AJ45" s="43"/>
      <c r="AK45" s="27">
        <v>6.13</v>
      </c>
      <c r="AL45" s="16"/>
      <c r="AM45" s="37">
        <f t="shared" si="0"/>
        <v>6.129999999999999</v>
      </c>
      <c r="AN45" s="36">
        <f t="shared" si="5"/>
        <v>12</v>
      </c>
      <c r="AO45" s="27">
        <v>1928</v>
      </c>
      <c r="AP45" s="37">
        <f>(AM45*12)/AN45</f>
        <v>6.129999999999999</v>
      </c>
      <c r="AQ45" s="37">
        <v>11.368473652643303</v>
      </c>
      <c r="AR45" s="50"/>
      <c r="AS45" s="55"/>
      <c r="AT45" s="55"/>
    </row>
    <row r="46" spans="1:46" s="80" customFormat="1" x14ac:dyDescent="0.25">
      <c r="A46" s="18">
        <v>1993</v>
      </c>
      <c r="B46" s="75">
        <v>60478</v>
      </c>
      <c r="C46" s="32">
        <v>21421</v>
      </c>
      <c r="D46" s="30"/>
      <c r="E46" s="17"/>
      <c r="F46" s="17"/>
      <c r="G46" s="17"/>
      <c r="H46" s="17"/>
      <c r="I46" s="17"/>
      <c r="J46" s="17"/>
      <c r="L46" s="27">
        <v>1929</v>
      </c>
      <c r="M46" s="27">
        <v>0.52</v>
      </c>
      <c r="N46" s="43"/>
      <c r="O46" s="27">
        <v>0.38</v>
      </c>
      <c r="P46" s="43"/>
      <c r="Q46" s="27">
        <v>2.1</v>
      </c>
      <c r="R46" s="43"/>
      <c r="S46" s="27">
        <v>0.81</v>
      </c>
      <c r="T46" s="43"/>
      <c r="U46" s="27">
        <v>0.06</v>
      </c>
      <c r="V46" s="43"/>
      <c r="W46" s="27">
        <v>0.65</v>
      </c>
      <c r="X46" s="43"/>
      <c r="Y46" s="27">
        <v>0.74</v>
      </c>
      <c r="Z46" s="43"/>
      <c r="AA46" s="27">
        <v>1.02</v>
      </c>
      <c r="AB46" s="43"/>
      <c r="AC46" s="27">
        <v>1.1100000000000001</v>
      </c>
      <c r="AD46" s="43"/>
      <c r="AE46" s="27">
        <v>0.05</v>
      </c>
      <c r="AF46" s="43"/>
      <c r="AG46" s="27">
        <v>0</v>
      </c>
      <c r="AH46" s="43"/>
      <c r="AI46" s="27">
        <v>0.27</v>
      </c>
      <c r="AJ46" s="43"/>
      <c r="AK46" s="27">
        <v>7.71</v>
      </c>
      <c r="AL46" s="16"/>
      <c r="AM46" s="37">
        <f t="shared" si="0"/>
        <v>7.7100000000000009</v>
      </c>
      <c r="AN46" s="36">
        <f t="shared" si="5"/>
        <v>12</v>
      </c>
      <c r="AO46" s="27">
        <v>1929</v>
      </c>
      <c r="AP46" s="37">
        <f>(AM46*12)/AN46</f>
        <v>7.7100000000000009</v>
      </c>
      <c r="AQ46" s="37">
        <v>11.368473652643303</v>
      </c>
      <c r="AR46" s="50"/>
      <c r="AS46" s="55"/>
      <c r="AT46" s="55"/>
    </row>
    <row r="47" spans="1:46" s="80" customFormat="1" x14ac:dyDescent="0.25">
      <c r="A47" s="18">
        <v>1994</v>
      </c>
      <c r="B47" s="75">
        <v>60883</v>
      </c>
      <c r="C47" s="32">
        <v>21556</v>
      </c>
      <c r="D47" s="30"/>
      <c r="E47" s="17"/>
      <c r="F47" s="17"/>
      <c r="G47" s="17"/>
      <c r="H47" s="17"/>
      <c r="I47" s="17"/>
      <c r="J47" s="17"/>
      <c r="L47" s="39">
        <v>1930</v>
      </c>
      <c r="M47" s="39">
        <v>0.44</v>
      </c>
      <c r="N47" s="46" t="s">
        <v>32</v>
      </c>
      <c r="O47" s="39">
        <v>0.8</v>
      </c>
      <c r="P47" s="46"/>
      <c r="Q47" s="39">
        <v>0.39</v>
      </c>
      <c r="R47" s="46"/>
      <c r="S47" s="39">
        <v>1.59</v>
      </c>
      <c r="T47" s="46"/>
      <c r="U47" s="39">
        <v>2.09</v>
      </c>
      <c r="V47" s="46"/>
      <c r="W47" s="39">
        <v>0.17</v>
      </c>
      <c r="X47" s="46"/>
      <c r="Y47" s="39">
        <v>0</v>
      </c>
      <c r="Z47" s="46"/>
      <c r="AA47" s="39">
        <v>0</v>
      </c>
      <c r="AB47" s="46" t="s">
        <v>25</v>
      </c>
      <c r="AC47" s="39">
        <v>0</v>
      </c>
      <c r="AD47" s="46" t="s">
        <v>25</v>
      </c>
      <c r="AE47" s="39">
        <v>0</v>
      </c>
      <c r="AF47" s="46" t="s">
        <v>25</v>
      </c>
      <c r="AG47" s="39">
        <v>0</v>
      </c>
      <c r="AH47" s="46" t="s">
        <v>25</v>
      </c>
      <c r="AI47" s="39">
        <v>0.2</v>
      </c>
      <c r="AJ47" s="46"/>
      <c r="AK47" s="39">
        <v>5.24</v>
      </c>
      <c r="AL47" s="40"/>
      <c r="AM47" s="41">
        <f t="shared" si="0"/>
        <v>5.68</v>
      </c>
      <c r="AN47" s="42">
        <f>12-4</f>
        <v>8</v>
      </c>
      <c r="AO47" s="39">
        <v>1930</v>
      </c>
      <c r="AP47" s="41"/>
      <c r="AQ47" s="37">
        <v>11.368473652643303</v>
      </c>
      <c r="AR47" s="50"/>
      <c r="AS47" s="55"/>
      <c r="AT47" s="55"/>
    </row>
    <row r="48" spans="1:46" s="80" customFormat="1" x14ac:dyDescent="0.25">
      <c r="A48" s="18">
        <v>1995</v>
      </c>
      <c r="B48" s="75">
        <v>60883</v>
      </c>
      <c r="C48" s="32">
        <v>19750</v>
      </c>
      <c r="D48" s="30"/>
      <c r="E48" s="17"/>
      <c r="F48" s="17"/>
      <c r="G48" s="17"/>
      <c r="H48" s="17"/>
      <c r="I48" s="17"/>
      <c r="J48" s="17"/>
      <c r="L48" s="39">
        <v>1931</v>
      </c>
      <c r="M48" s="39">
        <v>0</v>
      </c>
      <c r="N48" s="46" t="s">
        <v>25</v>
      </c>
      <c r="O48" s="39">
        <v>0</v>
      </c>
      <c r="P48" s="46" t="s">
        <v>25</v>
      </c>
      <c r="Q48" s="39">
        <v>0</v>
      </c>
      <c r="R48" s="46" t="s">
        <v>25</v>
      </c>
      <c r="S48" s="39">
        <v>0</v>
      </c>
      <c r="T48" s="46" t="s">
        <v>25</v>
      </c>
      <c r="U48" s="39">
        <v>0</v>
      </c>
      <c r="V48" s="46" t="s">
        <v>25</v>
      </c>
      <c r="W48" s="39">
        <v>0</v>
      </c>
      <c r="X48" s="46" t="s">
        <v>25</v>
      </c>
      <c r="Y48" s="39">
        <v>0</v>
      </c>
      <c r="Z48" s="46" t="s">
        <v>25</v>
      </c>
      <c r="AA48" s="39">
        <v>0</v>
      </c>
      <c r="AB48" s="46" t="s">
        <v>25</v>
      </c>
      <c r="AC48" s="39">
        <v>0</v>
      </c>
      <c r="AD48" s="46" t="s">
        <v>25</v>
      </c>
      <c r="AE48" s="39">
        <v>0</v>
      </c>
      <c r="AF48" s="46" t="s">
        <v>25</v>
      </c>
      <c r="AG48" s="39">
        <v>0</v>
      </c>
      <c r="AH48" s="46" t="s">
        <v>25</v>
      </c>
      <c r="AI48" s="39">
        <v>0</v>
      </c>
      <c r="AJ48" s="46" t="s">
        <v>25</v>
      </c>
      <c r="AK48" s="39">
        <v>0</v>
      </c>
      <c r="AL48" s="40"/>
      <c r="AM48" s="41">
        <f t="shared" si="0"/>
        <v>0</v>
      </c>
      <c r="AN48" s="42">
        <f t="shared" ref="AN48:AN54" si="6">12-12</f>
        <v>0</v>
      </c>
      <c r="AO48" s="39">
        <v>1931</v>
      </c>
      <c r="AP48" s="41"/>
      <c r="AQ48" s="37">
        <v>11.368473652643303</v>
      </c>
      <c r="AR48" s="50"/>
      <c r="AS48" s="55"/>
      <c r="AT48" s="55"/>
    </row>
    <row r="49" spans="1:46" s="80" customFormat="1" x14ac:dyDescent="0.25">
      <c r="A49" s="18">
        <v>1996</v>
      </c>
      <c r="B49" s="32">
        <v>57779</v>
      </c>
      <c r="C49" s="32">
        <v>20413</v>
      </c>
      <c r="D49" s="30"/>
      <c r="E49" s="17"/>
      <c r="F49" s="17"/>
      <c r="G49" s="17"/>
      <c r="H49" s="17"/>
      <c r="I49" s="17"/>
      <c r="J49" s="17"/>
      <c r="L49" s="39">
        <v>1932</v>
      </c>
      <c r="M49" s="39">
        <v>0</v>
      </c>
      <c r="N49" s="46" t="s">
        <v>25</v>
      </c>
      <c r="O49" s="39">
        <v>0</v>
      </c>
      <c r="P49" s="46" t="s">
        <v>25</v>
      </c>
      <c r="Q49" s="39">
        <v>0</v>
      </c>
      <c r="R49" s="46" t="s">
        <v>25</v>
      </c>
      <c r="S49" s="39">
        <v>0</v>
      </c>
      <c r="T49" s="46" t="s">
        <v>25</v>
      </c>
      <c r="U49" s="39">
        <v>0</v>
      </c>
      <c r="V49" s="46" t="s">
        <v>25</v>
      </c>
      <c r="W49" s="39">
        <v>0</v>
      </c>
      <c r="X49" s="46" t="s">
        <v>25</v>
      </c>
      <c r="Y49" s="39">
        <v>0</v>
      </c>
      <c r="Z49" s="46" t="s">
        <v>25</v>
      </c>
      <c r="AA49" s="39">
        <v>0</v>
      </c>
      <c r="AB49" s="46" t="s">
        <v>25</v>
      </c>
      <c r="AC49" s="39">
        <v>0</v>
      </c>
      <c r="AD49" s="46" t="s">
        <v>25</v>
      </c>
      <c r="AE49" s="39">
        <v>0</v>
      </c>
      <c r="AF49" s="46" t="s">
        <v>25</v>
      </c>
      <c r="AG49" s="39">
        <v>0</v>
      </c>
      <c r="AH49" s="46" t="s">
        <v>25</v>
      </c>
      <c r="AI49" s="39">
        <v>0</v>
      </c>
      <c r="AJ49" s="46" t="s">
        <v>25</v>
      </c>
      <c r="AK49" s="39">
        <v>0</v>
      </c>
      <c r="AL49" s="40"/>
      <c r="AM49" s="41">
        <f t="shared" si="0"/>
        <v>0</v>
      </c>
      <c r="AN49" s="42">
        <f t="shared" si="6"/>
        <v>0</v>
      </c>
      <c r="AO49" s="39">
        <v>1932</v>
      </c>
      <c r="AP49" s="41"/>
      <c r="AQ49" s="37">
        <v>11.368473652643303</v>
      </c>
      <c r="AR49" s="50"/>
      <c r="AS49" s="55"/>
      <c r="AT49" s="55"/>
    </row>
    <row r="50" spans="1:46" s="80" customFormat="1" x14ac:dyDescent="0.25">
      <c r="A50" s="18">
        <v>1997</v>
      </c>
      <c r="B50" s="32">
        <v>55140</v>
      </c>
      <c r="C50" s="32">
        <v>19750</v>
      </c>
      <c r="D50" s="30"/>
      <c r="E50" s="17"/>
      <c r="F50" s="17"/>
      <c r="G50" s="17"/>
      <c r="H50" s="17"/>
      <c r="I50" s="17"/>
      <c r="J50" s="17"/>
      <c r="L50" s="39">
        <v>1933</v>
      </c>
      <c r="M50" s="39">
        <v>0</v>
      </c>
      <c r="N50" s="46" t="s">
        <v>25</v>
      </c>
      <c r="O50" s="39">
        <v>0</v>
      </c>
      <c r="P50" s="46" t="s">
        <v>25</v>
      </c>
      <c r="Q50" s="39">
        <v>0</v>
      </c>
      <c r="R50" s="46" t="s">
        <v>25</v>
      </c>
      <c r="S50" s="39">
        <v>0</v>
      </c>
      <c r="T50" s="46" t="s">
        <v>25</v>
      </c>
      <c r="U50" s="39">
        <v>0</v>
      </c>
      <c r="V50" s="46" t="s">
        <v>25</v>
      </c>
      <c r="W50" s="39">
        <v>0</v>
      </c>
      <c r="X50" s="46" t="s">
        <v>25</v>
      </c>
      <c r="Y50" s="39">
        <v>0</v>
      </c>
      <c r="Z50" s="46" t="s">
        <v>25</v>
      </c>
      <c r="AA50" s="39">
        <v>0</v>
      </c>
      <c r="AB50" s="46" t="s">
        <v>25</v>
      </c>
      <c r="AC50" s="39">
        <v>0</v>
      </c>
      <c r="AD50" s="46" t="s">
        <v>25</v>
      </c>
      <c r="AE50" s="39">
        <v>0</v>
      </c>
      <c r="AF50" s="46" t="s">
        <v>25</v>
      </c>
      <c r="AG50" s="39">
        <v>0</v>
      </c>
      <c r="AH50" s="46" t="s">
        <v>25</v>
      </c>
      <c r="AI50" s="39">
        <v>0</v>
      </c>
      <c r="AJ50" s="46" t="s">
        <v>25</v>
      </c>
      <c r="AK50" s="39">
        <v>0</v>
      </c>
      <c r="AL50" s="40"/>
      <c r="AM50" s="41">
        <f t="shared" si="0"/>
        <v>0</v>
      </c>
      <c r="AN50" s="42">
        <f t="shared" si="6"/>
        <v>0</v>
      </c>
      <c r="AO50" s="39">
        <v>1933</v>
      </c>
      <c r="AP50" s="41"/>
      <c r="AQ50" s="37">
        <v>11.368473652643303</v>
      </c>
      <c r="AR50" s="50"/>
      <c r="AS50" s="55"/>
      <c r="AT50" s="55"/>
    </row>
    <row r="51" spans="1:46" s="80" customFormat="1" x14ac:dyDescent="0.25">
      <c r="A51" s="18">
        <v>1998</v>
      </c>
      <c r="B51" s="32">
        <v>60985</v>
      </c>
      <c r="C51" s="32">
        <v>18916</v>
      </c>
      <c r="D51" s="30"/>
      <c r="E51" s="17"/>
      <c r="F51" s="17"/>
      <c r="G51" s="17"/>
      <c r="H51" s="17"/>
      <c r="I51" s="17"/>
      <c r="J51" s="17"/>
      <c r="L51" s="39">
        <v>1934</v>
      </c>
      <c r="M51" s="39">
        <v>0</v>
      </c>
      <c r="N51" s="46" t="s">
        <v>25</v>
      </c>
      <c r="O51" s="39">
        <v>0</v>
      </c>
      <c r="P51" s="46" t="s">
        <v>25</v>
      </c>
      <c r="Q51" s="39">
        <v>0</v>
      </c>
      <c r="R51" s="46" t="s">
        <v>25</v>
      </c>
      <c r="S51" s="39">
        <v>0</v>
      </c>
      <c r="T51" s="46" t="s">
        <v>25</v>
      </c>
      <c r="U51" s="39">
        <v>0</v>
      </c>
      <c r="V51" s="46" t="s">
        <v>25</v>
      </c>
      <c r="W51" s="39">
        <v>0</v>
      </c>
      <c r="X51" s="46" t="s">
        <v>25</v>
      </c>
      <c r="Y51" s="39">
        <v>0</v>
      </c>
      <c r="Z51" s="46" t="s">
        <v>25</v>
      </c>
      <c r="AA51" s="39">
        <v>0</v>
      </c>
      <c r="AB51" s="46" t="s">
        <v>25</v>
      </c>
      <c r="AC51" s="39">
        <v>0</v>
      </c>
      <c r="AD51" s="46" t="s">
        <v>25</v>
      </c>
      <c r="AE51" s="39">
        <v>0</v>
      </c>
      <c r="AF51" s="46" t="s">
        <v>25</v>
      </c>
      <c r="AG51" s="39">
        <v>0</v>
      </c>
      <c r="AH51" s="46" t="s">
        <v>25</v>
      </c>
      <c r="AI51" s="39">
        <v>0</v>
      </c>
      <c r="AJ51" s="46" t="s">
        <v>25</v>
      </c>
      <c r="AK51" s="39">
        <v>0</v>
      </c>
      <c r="AL51" s="40"/>
      <c r="AM51" s="41">
        <f t="shared" si="0"/>
        <v>0</v>
      </c>
      <c r="AN51" s="42">
        <f t="shared" si="6"/>
        <v>0</v>
      </c>
      <c r="AO51" s="39">
        <v>1934</v>
      </c>
      <c r="AP51" s="41"/>
      <c r="AQ51" s="37">
        <v>11.368473652643303</v>
      </c>
      <c r="AR51" s="50"/>
      <c r="AS51" s="55"/>
      <c r="AT51" s="55"/>
    </row>
    <row r="52" spans="1:46" s="80" customFormat="1" x14ac:dyDescent="0.25">
      <c r="A52" s="18">
        <v>1999</v>
      </c>
      <c r="B52" s="75">
        <v>68883</v>
      </c>
      <c r="C52" s="32">
        <v>23588</v>
      </c>
      <c r="D52" s="30"/>
      <c r="E52" s="17"/>
      <c r="F52" s="17"/>
      <c r="G52" s="17"/>
      <c r="H52" s="17"/>
      <c r="I52" s="17"/>
      <c r="J52" s="17"/>
      <c r="L52" s="39">
        <v>1935</v>
      </c>
      <c r="M52" s="39">
        <v>0</v>
      </c>
      <c r="N52" s="46" t="s">
        <v>25</v>
      </c>
      <c r="O52" s="39">
        <v>0</v>
      </c>
      <c r="P52" s="46" t="s">
        <v>25</v>
      </c>
      <c r="Q52" s="39">
        <v>0</v>
      </c>
      <c r="R52" s="46" t="s">
        <v>25</v>
      </c>
      <c r="S52" s="39">
        <v>0</v>
      </c>
      <c r="T52" s="46" t="s">
        <v>25</v>
      </c>
      <c r="U52" s="39">
        <v>0</v>
      </c>
      <c r="V52" s="46" t="s">
        <v>25</v>
      </c>
      <c r="W52" s="39">
        <v>0</v>
      </c>
      <c r="X52" s="46" t="s">
        <v>25</v>
      </c>
      <c r="Y52" s="39">
        <v>0</v>
      </c>
      <c r="Z52" s="46" t="s">
        <v>25</v>
      </c>
      <c r="AA52" s="39">
        <v>0</v>
      </c>
      <c r="AB52" s="46" t="s">
        <v>25</v>
      </c>
      <c r="AC52" s="39">
        <v>0</v>
      </c>
      <c r="AD52" s="46" t="s">
        <v>25</v>
      </c>
      <c r="AE52" s="39">
        <v>0</v>
      </c>
      <c r="AF52" s="46" t="s">
        <v>25</v>
      </c>
      <c r="AG52" s="39">
        <v>0</v>
      </c>
      <c r="AH52" s="46" t="s">
        <v>25</v>
      </c>
      <c r="AI52" s="39">
        <v>0</v>
      </c>
      <c r="AJ52" s="46" t="s">
        <v>25</v>
      </c>
      <c r="AK52" s="39">
        <v>0</v>
      </c>
      <c r="AL52" s="40"/>
      <c r="AM52" s="41">
        <f t="shared" si="0"/>
        <v>0</v>
      </c>
      <c r="AN52" s="42">
        <f t="shared" si="6"/>
        <v>0</v>
      </c>
      <c r="AO52" s="39">
        <v>1935</v>
      </c>
      <c r="AP52" s="41"/>
      <c r="AQ52" s="37">
        <v>11.368473652643303</v>
      </c>
      <c r="AR52" s="50"/>
      <c r="AS52" s="55"/>
      <c r="AT52" s="55"/>
    </row>
    <row r="53" spans="1:46" s="80" customFormat="1" ht="14.45" customHeight="1" x14ac:dyDescent="0.25">
      <c r="A53" s="18">
        <v>2000</v>
      </c>
      <c r="B53" s="75">
        <v>70601</v>
      </c>
      <c r="C53" s="32">
        <v>22525</v>
      </c>
      <c r="D53" s="30"/>
      <c r="E53" s="17"/>
      <c r="F53" s="17"/>
      <c r="G53" s="17"/>
      <c r="H53" s="17"/>
      <c r="I53" s="17"/>
      <c r="J53" s="17"/>
      <c r="L53" s="39">
        <v>1936</v>
      </c>
      <c r="M53" s="39">
        <v>0</v>
      </c>
      <c r="N53" s="46" t="s">
        <v>25</v>
      </c>
      <c r="O53" s="39">
        <v>0</v>
      </c>
      <c r="P53" s="46" t="s">
        <v>25</v>
      </c>
      <c r="Q53" s="39">
        <v>0</v>
      </c>
      <c r="R53" s="46" t="s">
        <v>25</v>
      </c>
      <c r="S53" s="39">
        <v>0</v>
      </c>
      <c r="T53" s="46" t="s">
        <v>25</v>
      </c>
      <c r="U53" s="39">
        <v>0</v>
      </c>
      <c r="V53" s="46" t="s">
        <v>25</v>
      </c>
      <c r="W53" s="39">
        <v>0</v>
      </c>
      <c r="X53" s="46" t="s">
        <v>25</v>
      </c>
      <c r="Y53" s="39">
        <v>0</v>
      </c>
      <c r="Z53" s="46" t="s">
        <v>25</v>
      </c>
      <c r="AA53" s="39">
        <v>0</v>
      </c>
      <c r="AB53" s="46" t="s">
        <v>25</v>
      </c>
      <c r="AC53" s="39">
        <v>0</v>
      </c>
      <c r="AD53" s="46" t="s">
        <v>25</v>
      </c>
      <c r="AE53" s="39">
        <v>0</v>
      </c>
      <c r="AF53" s="46" t="s">
        <v>25</v>
      </c>
      <c r="AG53" s="39">
        <v>0</v>
      </c>
      <c r="AH53" s="46" t="s">
        <v>25</v>
      </c>
      <c r="AI53" s="39">
        <v>0</v>
      </c>
      <c r="AJ53" s="46" t="s">
        <v>25</v>
      </c>
      <c r="AK53" s="39">
        <v>0</v>
      </c>
      <c r="AL53" s="40"/>
      <c r="AM53" s="41">
        <f t="shared" si="0"/>
        <v>0</v>
      </c>
      <c r="AN53" s="42">
        <f t="shared" si="6"/>
        <v>0</v>
      </c>
      <c r="AO53" s="39">
        <v>1936</v>
      </c>
      <c r="AP53" s="41"/>
      <c r="AQ53" s="37">
        <v>11.368473652643303</v>
      </c>
      <c r="AR53" s="50"/>
      <c r="AS53" s="55"/>
      <c r="AT53" s="55"/>
    </row>
    <row r="54" spans="1:46" s="80" customFormat="1" ht="14.45" customHeight="1" x14ac:dyDescent="0.25">
      <c r="A54" s="18">
        <v>2001</v>
      </c>
      <c r="B54" s="75"/>
      <c r="C54" s="32"/>
      <c r="D54" s="30"/>
      <c r="E54" s="17"/>
      <c r="F54" s="17"/>
      <c r="G54" s="17"/>
      <c r="H54" s="17"/>
      <c r="I54" s="17"/>
      <c r="J54" s="17"/>
      <c r="L54" s="39">
        <v>1937</v>
      </c>
      <c r="M54" s="39">
        <v>0</v>
      </c>
      <c r="N54" s="46" t="s">
        <v>25</v>
      </c>
      <c r="O54" s="39">
        <v>0</v>
      </c>
      <c r="P54" s="46" t="s">
        <v>25</v>
      </c>
      <c r="Q54" s="39">
        <v>0</v>
      </c>
      <c r="R54" s="46" t="s">
        <v>25</v>
      </c>
      <c r="S54" s="39">
        <v>0</v>
      </c>
      <c r="T54" s="46" t="s">
        <v>25</v>
      </c>
      <c r="U54" s="39">
        <v>0</v>
      </c>
      <c r="V54" s="46" t="s">
        <v>25</v>
      </c>
      <c r="W54" s="39">
        <v>0</v>
      </c>
      <c r="X54" s="46" t="s">
        <v>25</v>
      </c>
      <c r="Y54" s="39">
        <v>0</v>
      </c>
      <c r="Z54" s="46" t="s">
        <v>25</v>
      </c>
      <c r="AA54" s="39">
        <v>0</v>
      </c>
      <c r="AB54" s="46" t="s">
        <v>25</v>
      </c>
      <c r="AC54" s="39">
        <v>0</v>
      </c>
      <c r="AD54" s="46" t="s">
        <v>25</v>
      </c>
      <c r="AE54" s="39">
        <v>0</v>
      </c>
      <c r="AF54" s="46" t="s">
        <v>25</v>
      </c>
      <c r="AG54" s="39">
        <v>0</v>
      </c>
      <c r="AH54" s="46" t="s">
        <v>25</v>
      </c>
      <c r="AI54" s="39">
        <v>0</v>
      </c>
      <c r="AJ54" s="46" t="s">
        <v>25</v>
      </c>
      <c r="AK54" s="39">
        <v>0</v>
      </c>
      <c r="AL54" s="40"/>
      <c r="AM54" s="41">
        <f t="shared" si="0"/>
        <v>0</v>
      </c>
      <c r="AN54" s="42">
        <f t="shared" si="6"/>
        <v>0</v>
      </c>
      <c r="AO54" s="39">
        <v>1937</v>
      </c>
      <c r="AP54" s="41"/>
      <c r="AQ54" s="37">
        <v>11.368473652643303</v>
      </c>
      <c r="AR54" s="50"/>
      <c r="AS54" s="55"/>
      <c r="AT54" s="55"/>
    </row>
    <row r="55" spans="1:46" s="80" customFormat="1" x14ac:dyDescent="0.25">
      <c r="A55" s="18">
        <v>2002</v>
      </c>
      <c r="B55" s="75">
        <v>60900</v>
      </c>
      <c r="C55" s="32">
        <v>21850</v>
      </c>
      <c r="D55" s="30"/>
      <c r="E55" s="17"/>
      <c r="F55" s="17"/>
      <c r="G55" s="17"/>
      <c r="H55" s="17"/>
      <c r="I55" s="17"/>
      <c r="J55" s="17"/>
      <c r="L55" s="39"/>
      <c r="M55" s="39"/>
      <c r="N55" s="46"/>
      <c r="O55" s="39"/>
      <c r="P55" s="46"/>
      <c r="Q55" s="39"/>
      <c r="R55" s="46"/>
      <c r="S55" s="39"/>
      <c r="T55" s="46"/>
      <c r="U55" s="39"/>
      <c r="V55" s="46"/>
      <c r="W55" s="39"/>
      <c r="X55" s="46"/>
      <c r="Y55" s="39"/>
      <c r="Z55" s="46"/>
      <c r="AA55" s="39"/>
      <c r="AB55" s="46"/>
      <c r="AC55" s="39"/>
      <c r="AD55" s="46"/>
      <c r="AE55" s="39"/>
      <c r="AF55" s="46"/>
      <c r="AG55" s="39"/>
      <c r="AH55" s="46"/>
      <c r="AI55" s="39"/>
      <c r="AJ55" s="46"/>
      <c r="AK55" s="39"/>
      <c r="AL55" s="40"/>
      <c r="AM55" s="51"/>
      <c r="AN55" s="50"/>
      <c r="AO55" s="18">
        <v>1937</v>
      </c>
      <c r="AP55" s="38"/>
      <c r="AQ55" s="38"/>
      <c r="AR55" s="21">
        <v>2.0051999999999999</v>
      </c>
      <c r="AS55" s="55"/>
      <c r="AT55" s="55"/>
    </row>
    <row r="56" spans="1:46" s="80" customFormat="1" x14ac:dyDescent="0.25">
      <c r="A56" s="18">
        <v>2003</v>
      </c>
      <c r="B56" s="32">
        <v>60900</v>
      </c>
      <c r="C56" s="32">
        <v>21850</v>
      </c>
      <c r="D56" s="30"/>
      <c r="E56" s="17"/>
      <c r="F56" s="17"/>
      <c r="G56" s="17"/>
      <c r="H56" s="17"/>
      <c r="I56" s="17"/>
      <c r="J56" s="17"/>
      <c r="L56" s="39">
        <v>1938</v>
      </c>
      <c r="M56" s="39">
        <v>0</v>
      </c>
      <c r="N56" s="46" t="s">
        <v>25</v>
      </c>
      <c r="O56" s="39">
        <v>0</v>
      </c>
      <c r="P56" s="46" t="s">
        <v>25</v>
      </c>
      <c r="Q56" s="39">
        <v>0</v>
      </c>
      <c r="R56" s="46" t="s">
        <v>25</v>
      </c>
      <c r="S56" s="39">
        <v>0</v>
      </c>
      <c r="T56" s="46" t="s">
        <v>25</v>
      </c>
      <c r="U56" s="39">
        <v>0</v>
      </c>
      <c r="V56" s="46" t="s">
        <v>25</v>
      </c>
      <c r="W56" s="39">
        <v>0</v>
      </c>
      <c r="X56" s="46" t="s">
        <v>25</v>
      </c>
      <c r="Y56" s="39">
        <v>0</v>
      </c>
      <c r="Z56" s="46" t="s">
        <v>25</v>
      </c>
      <c r="AA56" s="39">
        <v>0</v>
      </c>
      <c r="AB56" s="46" t="s">
        <v>25</v>
      </c>
      <c r="AC56" s="39">
        <v>0</v>
      </c>
      <c r="AD56" s="46" t="s">
        <v>25</v>
      </c>
      <c r="AE56" s="39">
        <v>0</v>
      </c>
      <c r="AF56" s="46" t="s">
        <v>25</v>
      </c>
      <c r="AG56" s="39">
        <v>0</v>
      </c>
      <c r="AH56" s="46" t="s">
        <v>25</v>
      </c>
      <c r="AI56" s="39">
        <v>0.34</v>
      </c>
      <c r="AJ56" s="46"/>
      <c r="AK56" s="39">
        <v>0.34</v>
      </c>
      <c r="AL56" s="40"/>
      <c r="AM56" s="41">
        <f t="shared" si="0"/>
        <v>0.34</v>
      </c>
      <c r="AN56" s="42">
        <f>12-8</f>
        <v>4</v>
      </c>
      <c r="AO56" s="39">
        <v>1938</v>
      </c>
      <c r="AP56" s="41"/>
      <c r="AQ56" s="37">
        <v>11.368473652643303</v>
      </c>
      <c r="AR56" s="50"/>
      <c r="AS56" s="55"/>
      <c r="AT56" s="55"/>
    </row>
    <row r="57" spans="1:46" s="80" customFormat="1" x14ac:dyDescent="0.25">
      <c r="A57" s="18">
        <v>2004</v>
      </c>
      <c r="B57" s="32">
        <v>65687</v>
      </c>
      <c r="C57" s="32">
        <v>23126</v>
      </c>
      <c r="D57" s="30"/>
      <c r="E57" s="17"/>
      <c r="F57" s="17"/>
      <c r="G57" s="17"/>
      <c r="H57" s="17"/>
      <c r="I57" s="17"/>
      <c r="J57" s="17"/>
      <c r="L57" s="27">
        <v>1939</v>
      </c>
      <c r="M57" s="27">
        <v>1.17</v>
      </c>
      <c r="N57" s="43"/>
      <c r="O57" s="27">
        <v>0.96</v>
      </c>
      <c r="P57" s="43"/>
      <c r="Q57" s="27">
        <v>1.18</v>
      </c>
      <c r="R57" s="43"/>
      <c r="S57" s="27">
        <v>3.12</v>
      </c>
      <c r="T57" s="43"/>
      <c r="U57" s="27">
        <v>1.0900000000000001</v>
      </c>
      <c r="V57" s="43"/>
      <c r="W57" s="27">
        <v>0.1</v>
      </c>
      <c r="X57" s="43"/>
      <c r="Y57" s="27">
        <v>1.1299999999999999</v>
      </c>
      <c r="Z57" s="43"/>
      <c r="AA57" s="27">
        <v>0.24</v>
      </c>
      <c r="AB57" s="43"/>
      <c r="AC57" s="27">
        <v>1.78</v>
      </c>
      <c r="AD57" s="43"/>
      <c r="AE57" s="27">
        <v>2.38</v>
      </c>
      <c r="AF57" s="43"/>
      <c r="AG57" s="27">
        <v>0.16</v>
      </c>
      <c r="AH57" s="43"/>
      <c r="AI57" s="27">
        <v>0.3</v>
      </c>
      <c r="AJ57" s="43"/>
      <c r="AK57" s="27">
        <v>13.61</v>
      </c>
      <c r="AL57" s="16"/>
      <c r="AM57" s="37">
        <f t="shared" si="0"/>
        <v>13.61</v>
      </c>
      <c r="AN57" s="36">
        <f t="shared" si="5"/>
        <v>12</v>
      </c>
      <c r="AO57" s="27">
        <v>1939</v>
      </c>
      <c r="AP57" s="37">
        <f>(AM57*12)/AN57</f>
        <v>13.61</v>
      </c>
      <c r="AQ57" s="37">
        <v>11.368473652643303</v>
      </c>
      <c r="AR57" s="50"/>
      <c r="AS57" s="55"/>
      <c r="AT57" s="55"/>
    </row>
    <row r="58" spans="1:46" s="80" customFormat="1" x14ac:dyDescent="0.25">
      <c r="A58" s="18">
        <v>2005</v>
      </c>
      <c r="B58" s="32">
        <v>65687</v>
      </c>
      <c r="C58" s="32">
        <v>23126</v>
      </c>
      <c r="D58" s="30"/>
      <c r="E58" s="17"/>
      <c r="F58" s="17"/>
      <c r="G58" s="17"/>
      <c r="H58" s="17"/>
      <c r="I58" s="17"/>
      <c r="J58" s="17"/>
      <c r="L58" s="27">
        <v>1940</v>
      </c>
      <c r="M58" s="27">
        <v>2.2599999999999998</v>
      </c>
      <c r="N58" s="43"/>
      <c r="O58" s="27">
        <v>1.63</v>
      </c>
      <c r="P58" s="43"/>
      <c r="Q58" s="27">
        <v>0.44</v>
      </c>
      <c r="R58" s="43"/>
      <c r="S58" s="27">
        <v>3.13</v>
      </c>
      <c r="T58" s="43"/>
      <c r="U58" s="27">
        <v>0.09</v>
      </c>
      <c r="V58" s="43"/>
      <c r="W58" s="27">
        <v>1.1000000000000001</v>
      </c>
      <c r="X58" s="43"/>
      <c r="Y58" s="27">
        <v>0.05</v>
      </c>
      <c r="Z58" s="43"/>
      <c r="AA58" s="27">
        <v>0.04</v>
      </c>
      <c r="AB58" s="43"/>
      <c r="AC58" s="27">
        <v>1</v>
      </c>
      <c r="AD58" s="43"/>
      <c r="AE58" s="27">
        <v>0.73</v>
      </c>
      <c r="AF58" s="43"/>
      <c r="AG58" s="27">
        <v>0.59</v>
      </c>
      <c r="AH58" s="43"/>
      <c r="AI58" s="27">
        <v>1.03</v>
      </c>
      <c r="AJ58" s="43"/>
      <c r="AK58" s="27">
        <v>12.09</v>
      </c>
      <c r="AL58" s="16"/>
      <c r="AM58" s="37">
        <f t="shared" si="0"/>
        <v>12.09</v>
      </c>
      <c r="AN58" s="36">
        <f t="shared" si="5"/>
        <v>12</v>
      </c>
      <c r="AO58" s="27">
        <v>1940</v>
      </c>
      <c r="AP58" s="37">
        <f>(AM58*12)/AN58</f>
        <v>12.089999999999998</v>
      </c>
      <c r="AQ58" s="37">
        <v>11.368473652643303</v>
      </c>
      <c r="AR58" s="50"/>
      <c r="AS58" s="55"/>
      <c r="AT58" s="55"/>
    </row>
    <row r="59" spans="1:46" s="80" customFormat="1" x14ac:dyDescent="0.25">
      <c r="A59" s="18">
        <v>2006</v>
      </c>
      <c r="B59" s="32">
        <v>96609.8</v>
      </c>
      <c r="C59" s="32">
        <v>24152.400000000001</v>
      </c>
      <c r="D59" s="30"/>
      <c r="E59" s="17"/>
      <c r="F59" s="17"/>
      <c r="G59" s="17"/>
      <c r="H59" s="17"/>
      <c r="I59" s="17"/>
      <c r="J59" s="17"/>
      <c r="L59" s="27">
        <v>1941</v>
      </c>
      <c r="M59" s="27">
        <v>1.51</v>
      </c>
      <c r="N59" s="43"/>
      <c r="O59" s="27">
        <v>1.22</v>
      </c>
      <c r="P59" s="43"/>
      <c r="Q59" s="27">
        <v>1.67</v>
      </c>
      <c r="R59" s="43"/>
      <c r="S59" s="27">
        <v>3.04</v>
      </c>
      <c r="T59" s="43"/>
      <c r="U59" s="27">
        <v>2.16</v>
      </c>
      <c r="V59" s="43"/>
      <c r="W59" s="27">
        <v>2.31</v>
      </c>
      <c r="X59" s="43"/>
      <c r="Y59" s="27">
        <v>1.75</v>
      </c>
      <c r="Z59" s="43"/>
      <c r="AA59" s="27">
        <v>2.66</v>
      </c>
      <c r="AB59" s="43"/>
      <c r="AC59" s="27">
        <v>0.92</v>
      </c>
      <c r="AD59" s="43"/>
      <c r="AE59" s="27">
        <v>2.5</v>
      </c>
      <c r="AF59" s="43"/>
      <c r="AG59" s="27">
        <v>1.81</v>
      </c>
      <c r="AH59" s="43"/>
      <c r="AI59" s="27">
        <v>2.31</v>
      </c>
      <c r="AJ59" s="43"/>
      <c r="AK59" s="27">
        <v>23.86</v>
      </c>
      <c r="AL59" s="16"/>
      <c r="AM59" s="37">
        <f t="shared" si="0"/>
        <v>23.86</v>
      </c>
      <c r="AN59" s="36">
        <f t="shared" si="5"/>
        <v>12</v>
      </c>
      <c r="AO59" s="27">
        <v>1941</v>
      </c>
      <c r="AP59" s="37">
        <f>(AM59*12)/AN59</f>
        <v>23.86</v>
      </c>
      <c r="AQ59" s="37">
        <v>11.368473652643303</v>
      </c>
      <c r="AR59" s="50"/>
      <c r="AS59" s="55"/>
      <c r="AT59" s="55"/>
    </row>
    <row r="60" spans="1:46" s="80" customFormat="1" x14ac:dyDescent="0.25">
      <c r="A60" s="18">
        <v>2007</v>
      </c>
      <c r="B60" s="32">
        <v>95738</v>
      </c>
      <c r="C60" s="32">
        <v>24011</v>
      </c>
      <c r="D60" s="30"/>
      <c r="E60" s="17"/>
      <c r="F60" s="17"/>
      <c r="G60" s="17"/>
      <c r="H60" s="17"/>
      <c r="I60" s="17"/>
      <c r="J60" s="17"/>
      <c r="L60" s="27">
        <v>1942</v>
      </c>
      <c r="M60" s="27">
        <v>1.41</v>
      </c>
      <c r="N60" s="43"/>
      <c r="O60" s="27">
        <v>1.31</v>
      </c>
      <c r="P60" s="43"/>
      <c r="Q60" s="27">
        <v>1.25</v>
      </c>
      <c r="R60" s="43"/>
      <c r="S60" s="27">
        <v>2.2200000000000002</v>
      </c>
      <c r="T60" s="43"/>
      <c r="U60" s="27">
        <v>2.1</v>
      </c>
      <c r="V60" s="43"/>
      <c r="W60" s="27">
        <v>0</v>
      </c>
      <c r="X60" s="43"/>
      <c r="Y60" s="27">
        <v>0</v>
      </c>
      <c r="Z60" s="43"/>
      <c r="AA60" s="27">
        <v>0.21</v>
      </c>
      <c r="AB60" s="43"/>
      <c r="AC60" s="27">
        <v>0</v>
      </c>
      <c r="AD60" s="43"/>
      <c r="AE60" s="27">
        <v>1.22</v>
      </c>
      <c r="AF60" s="43"/>
      <c r="AG60" s="27">
        <v>0.75</v>
      </c>
      <c r="AH60" s="43"/>
      <c r="AI60" s="27">
        <v>0.25</v>
      </c>
      <c r="AJ60" s="43"/>
      <c r="AK60" s="27">
        <v>10.72</v>
      </c>
      <c r="AL60" s="16"/>
      <c r="AM60" s="37">
        <f t="shared" si="0"/>
        <v>10.72</v>
      </c>
      <c r="AN60" s="36">
        <f t="shared" si="5"/>
        <v>12</v>
      </c>
      <c r="AO60" s="27">
        <v>1942</v>
      </c>
      <c r="AP60" s="37">
        <f>(AM60*12)/AN60</f>
        <v>10.72</v>
      </c>
      <c r="AQ60" s="37">
        <v>11.368473652643303</v>
      </c>
      <c r="AR60" s="50"/>
      <c r="AS60" s="55"/>
      <c r="AT60" s="55"/>
    </row>
    <row r="61" spans="1:46" s="80" customFormat="1" x14ac:dyDescent="0.25">
      <c r="A61" s="18">
        <v>2008</v>
      </c>
      <c r="B61" s="32">
        <v>96603</v>
      </c>
      <c r="C61" s="32">
        <v>24220</v>
      </c>
      <c r="D61" s="30"/>
      <c r="E61" s="17"/>
      <c r="F61" s="17"/>
      <c r="G61" s="17"/>
      <c r="H61" s="17"/>
      <c r="I61" s="17"/>
      <c r="J61" s="17"/>
      <c r="L61" s="39">
        <v>1943</v>
      </c>
      <c r="M61" s="39">
        <v>0.75</v>
      </c>
      <c r="N61" s="46"/>
      <c r="O61" s="39">
        <v>1.04</v>
      </c>
      <c r="P61" s="46" t="s">
        <v>27</v>
      </c>
      <c r="Q61" s="39">
        <v>1.8</v>
      </c>
      <c r="R61" s="46"/>
      <c r="S61" s="39">
        <v>1.91</v>
      </c>
      <c r="T61" s="46"/>
      <c r="U61" s="39">
        <v>0</v>
      </c>
      <c r="V61" s="46" t="s">
        <v>25</v>
      </c>
      <c r="W61" s="39">
        <v>0</v>
      </c>
      <c r="X61" s="46" t="s">
        <v>25</v>
      </c>
      <c r="Y61" s="39">
        <v>0</v>
      </c>
      <c r="Z61" s="46" t="s">
        <v>25</v>
      </c>
      <c r="AA61" s="39">
        <v>0</v>
      </c>
      <c r="AB61" s="46" t="s">
        <v>25</v>
      </c>
      <c r="AC61" s="39">
        <v>0</v>
      </c>
      <c r="AD61" s="46" t="s">
        <v>25</v>
      </c>
      <c r="AE61" s="39">
        <v>0</v>
      </c>
      <c r="AF61" s="46" t="s">
        <v>25</v>
      </c>
      <c r="AG61" s="39">
        <v>0</v>
      </c>
      <c r="AH61" s="46" t="s">
        <v>25</v>
      </c>
      <c r="AI61" s="39">
        <v>0</v>
      </c>
      <c r="AJ61" s="46" t="s">
        <v>25</v>
      </c>
      <c r="AK61" s="39">
        <v>4.46</v>
      </c>
      <c r="AL61" s="40"/>
      <c r="AM61" s="41">
        <f t="shared" si="0"/>
        <v>5.5</v>
      </c>
      <c r="AN61" s="42">
        <f>12-8</f>
        <v>4</v>
      </c>
      <c r="AO61" s="39">
        <v>1943</v>
      </c>
      <c r="AP61" s="41"/>
      <c r="AQ61" s="37">
        <v>11.368473652643303</v>
      </c>
      <c r="AR61" s="50"/>
      <c r="AS61" s="55"/>
      <c r="AT61" s="55"/>
    </row>
    <row r="62" spans="1:46" s="80" customFormat="1" x14ac:dyDescent="0.25">
      <c r="A62" s="18">
        <v>2009</v>
      </c>
      <c r="B62" s="32">
        <v>97539</v>
      </c>
      <c r="C62" s="32">
        <v>24435</v>
      </c>
      <c r="D62" s="30"/>
      <c r="E62" s="17"/>
      <c r="F62" s="17"/>
      <c r="G62" s="17"/>
      <c r="H62" s="17"/>
      <c r="I62" s="17"/>
      <c r="J62" s="17"/>
      <c r="L62" s="39">
        <v>1944</v>
      </c>
      <c r="M62" s="39">
        <v>0</v>
      </c>
      <c r="N62" s="46" t="s">
        <v>25</v>
      </c>
      <c r="O62" s="39">
        <v>0</v>
      </c>
      <c r="P62" s="46" t="s">
        <v>25</v>
      </c>
      <c r="Q62" s="39">
        <v>0</v>
      </c>
      <c r="R62" s="46" t="s">
        <v>25</v>
      </c>
      <c r="S62" s="39">
        <v>0</v>
      </c>
      <c r="T62" s="46" t="s">
        <v>25</v>
      </c>
      <c r="U62" s="39">
        <v>0</v>
      </c>
      <c r="V62" s="46" t="s">
        <v>25</v>
      </c>
      <c r="W62" s="39">
        <v>0</v>
      </c>
      <c r="X62" s="46" t="s">
        <v>25</v>
      </c>
      <c r="Y62" s="39">
        <v>0</v>
      </c>
      <c r="Z62" s="46" t="s">
        <v>25</v>
      </c>
      <c r="AA62" s="39">
        <v>0</v>
      </c>
      <c r="AB62" s="46" t="s">
        <v>25</v>
      </c>
      <c r="AC62" s="39">
        <v>0</v>
      </c>
      <c r="AD62" s="46" t="s">
        <v>25</v>
      </c>
      <c r="AE62" s="39">
        <v>0</v>
      </c>
      <c r="AF62" s="46" t="s">
        <v>25</v>
      </c>
      <c r="AG62" s="39">
        <v>0</v>
      </c>
      <c r="AH62" s="46" t="s">
        <v>25</v>
      </c>
      <c r="AI62" s="39">
        <v>0</v>
      </c>
      <c r="AJ62" s="46" t="s">
        <v>25</v>
      </c>
      <c r="AK62" s="39">
        <v>0</v>
      </c>
      <c r="AL62" s="40"/>
      <c r="AM62" s="41">
        <f t="shared" si="0"/>
        <v>0</v>
      </c>
      <c r="AN62" s="42">
        <f t="shared" ref="AN62:AN69" si="7">12-12</f>
        <v>0</v>
      </c>
      <c r="AO62" s="39">
        <v>1944</v>
      </c>
      <c r="AP62" s="41"/>
      <c r="AQ62" s="37">
        <v>11.368473652643303</v>
      </c>
      <c r="AR62" s="50"/>
      <c r="AS62" s="55"/>
      <c r="AT62" s="55"/>
    </row>
    <row r="63" spans="1:46" s="80" customFormat="1" x14ac:dyDescent="0.25">
      <c r="A63" s="18">
        <v>2010</v>
      </c>
      <c r="B63" s="32">
        <v>97536</v>
      </c>
      <c r="C63" s="32">
        <v>24608</v>
      </c>
      <c r="D63" s="30"/>
      <c r="E63" s="17"/>
      <c r="F63" s="17"/>
      <c r="G63" s="17"/>
      <c r="H63" s="17"/>
      <c r="I63" s="17"/>
      <c r="J63" s="17"/>
      <c r="L63" s="39">
        <v>1945</v>
      </c>
      <c r="M63" s="39">
        <v>0</v>
      </c>
      <c r="N63" s="46" t="s">
        <v>25</v>
      </c>
      <c r="O63" s="39">
        <v>0</v>
      </c>
      <c r="P63" s="46" t="s">
        <v>25</v>
      </c>
      <c r="Q63" s="39">
        <v>0</v>
      </c>
      <c r="R63" s="46" t="s">
        <v>25</v>
      </c>
      <c r="S63" s="39">
        <v>0</v>
      </c>
      <c r="T63" s="46" t="s">
        <v>25</v>
      </c>
      <c r="U63" s="39">
        <v>0</v>
      </c>
      <c r="V63" s="46" t="s">
        <v>25</v>
      </c>
      <c r="W63" s="39">
        <v>0</v>
      </c>
      <c r="X63" s="46" t="s">
        <v>25</v>
      </c>
      <c r="Y63" s="39">
        <v>0</v>
      </c>
      <c r="Z63" s="46" t="s">
        <v>25</v>
      </c>
      <c r="AA63" s="39">
        <v>0</v>
      </c>
      <c r="AB63" s="46" t="s">
        <v>25</v>
      </c>
      <c r="AC63" s="39">
        <v>0</v>
      </c>
      <c r="AD63" s="46" t="s">
        <v>25</v>
      </c>
      <c r="AE63" s="39">
        <v>0</v>
      </c>
      <c r="AF63" s="46" t="s">
        <v>25</v>
      </c>
      <c r="AG63" s="39">
        <v>0</v>
      </c>
      <c r="AH63" s="46" t="s">
        <v>25</v>
      </c>
      <c r="AI63" s="39">
        <v>0</v>
      </c>
      <c r="AJ63" s="46" t="s">
        <v>25</v>
      </c>
      <c r="AK63" s="39">
        <v>0</v>
      </c>
      <c r="AL63" s="40"/>
      <c r="AM63" s="41">
        <f t="shared" si="0"/>
        <v>0</v>
      </c>
      <c r="AN63" s="42">
        <f t="shared" si="7"/>
        <v>0</v>
      </c>
      <c r="AO63" s="39">
        <v>1945</v>
      </c>
      <c r="AP63" s="41"/>
      <c r="AQ63" s="37">
        <v>11.368473652643303</v>
      </c>
      <c r="AR63" s="50"/>
      <c r="AS63" s="55"/>
      <c r="AT63" s="55"/>
    </row>
    <row r="64" spans="1:46" s="80" customFormat="1" x14ac:dyDescent="0.25">
      <c r="A64" s="18">
        <v>2011</v>
      </c>
      <c r="B64" s="32">
        <v>96791</v>
      </c>
      <c r="C64" s="32">
        <v>24357</v>
      </c>
      <c r="D64" s="30"/>
      <c r="E64" s="17"/>
      <c r="F64" s="17"/>
      <c r="G64" s="17"/>
      <c r="H64" s="17"/>
      <c r="I64" s="17"/>
      <c r="J64" s="17"/>
      <c r="L64" s="39">
        <v>1946</v>
      </c>
      <c r="M64" s="39">
        <v>0</v>
      </c>
      <c r="N64" s="46" t="s">
        <v>25</v>
      </c>
      <c r="O64" s="39">
        <v>0</v>
      </c>
      <c r="P64" s="46" t="s">
        <v>25</v>
      </c>
      <c r="Q64" s="39">
        <v>0</v>
      </c>
      <c r="R64" s="46" t="s">
        <v>25</v>
      </c>
      <c r="S64" s="39">
        <v>0</v>
      </c>
      <c r="T64" s="46" t="s">
        <v>25</v>
      </c>
      <c r="U64" s="39">
        <v>0</v>
      </c>
      <c r="V64" s="46" t="s">
        <v>25</v>
      </c>
      <c r="W64" s="39">
        <v>0</v>
      </c>
      <c r="X64" s="46" t="s">
        <v>25</v>
      </c>
      <c r="Y64" s="39">
        <v>0</v>
      </c>
      <c r="Z64" s="46" t="s">
        <v>25</v>
      </c>
      <c r="AA64" s="39">
        <v>0</v>
      </c>
      <c r="AB64" s="46" t="s">
        <v>25</v>
      </c>
      <c r="AC64" s="39">
        <v>0</v>
      </c>
      <c r="AD64" s="46" t="s">
        <v>25</v>
      </c>
      <c r="AE64" s="39">
        <v>0</v>
      </c>
      <c r="AF64" s="46" t="s">
        <v>25</v>
      </c>
      <c r="AG64" s="39">
        <v>0</v>
      </c>
      <c r="AH64" s="46" t="s">
        <v>25</v>
      </c>
      <c r="AI64" s="39">
        <v>0</v>
      </c>
      <c r="AJ64" s="46" t="s">
        <v>25</v>
      </c>
      <c r="AK64" s="39">
        <v>0</v>
      </c>
      <c r="AL64" s="40"/>
      <c r="AM64" s="41">
        <f t="shared" si="0"/>
        <v>0</v>
      </c>
      <c r="AN64" s="42">
        <f t="shared" si="7"/>
        <v>0</v>
      </c>
      <c r="AO64" s="39">
        <v>1946</v>
      </c>
      <c r="AP64" s="41"/>
      <c r="AQ64" s="37">
        <v>11.368473652643303</v>
      </c>
      <c r="AR64" s="50"/>
      <c r="AS64" s="55"/>
      <c r="AT64" s="55"/>
    </row>
    <row r="65" spans="1:46" s="80" customFormat="1" x14ac:dyDescent="0.25">
      <c r="A65" s="18">
        <v>2012</v>
      </c>
      <c r="B65" s="32">
        <v>65687</v>
      </c>
      <c r="C65" s="32">
        <v>25234</v>
      </c>
      <c r="D65" s="30"/>
      <c r="E65" s="17"/>
      <c r="F65" s="17"/>
      <c r="G65" s="17"/>
      <c r="H65" s="17"/>
      <c r="I65" s="17"/>
      <c r="J65" s="17"/>
      <c r="L65" s="39">
        <v>1947</v>
      </c>
      <c r="M65" s="39">
        <v>0</v>
      </c>
      <c r="N65" s="46" t="s">
        <v>25</v>
      </c>
      <c r="O65" s="39">
        <v>0</v>
      </c>
      <c r="P65" s="46" t="s">
        <v>25</v>
      </c>
      <c r="Q65" s="39">
        <v>0</v>
      </c>
      <c r="R65" s="46" t="s">
        <v>25</v>
      </c>
      <c r="S65" s="39">
        <v>0</v>
      </c>
      <c r="T65" s="46" t="s">
        <v>25</v>
      </c>
      <c r="U65" s="39">
        <v>0</v>
      </c>
      <c r="V65" s="46" t="s">
        <v>25</v>
      </c>
      <c r="W65" s="39">
        <v>0</v>
      </c>
      <c r="X65" s="46" t="s">
        <v>25</v>
      </c>
      <c r="Y65" s="39">
        <v>0</v>
      </c>
      <c r="Z65" s="46" t="s">
        <v>25</v>
      </c>
      <c r="AA65" s="39">
        <v>0</v>
      </c>
      <c r="AB65" s="46" t="s">
        <v>25</v>
      </c>
      <c r="AC65" s="39">
        <v>0</v>
      </c>
      <c r="AD65" s="46" t="s">
        <v>25</v>
      </c>
      <c r="AE65" s="39">
        <v>0</v>
      </c>
      <c r="AF65" s="46" t="s">
        <v>25</v>
      </c>
      <c r="AG65" s="39">
        <v>0</v>
      </c>
      <c r="AH65" s="46" t="s">
        <v>25</v>
      </c>
      <c r="AI65" s="39">
        <v>0</v>
      </c>
      <c r="AJ65" s="46" t="s">
        <v>25</v>
      </c>
      <c r="AK65" s="39">
        <v>0</v>
      </c>
      <c r="AL65" s="40"/>
      <c r="AM65" s="41">
        <f t="shared" si="0"/>
        <v>0</v>
      </c>
      <c r="AN65" s="42">
        <f t="shared" si="7"/>
        <v>0</v>
      </c>
      <c r="AO65" s="39">
        <v>1947</v>
      </c>
      <c r="AP65" s="41"/>
      <c r="AQ65" s="37">
        <v>11.368473652643303</v>
      </c>
      <c r="AR65" s="50"/>
      <c r="AS65" s="55"/>
      <c r="AT65" s="55"/>
    </row>
    <row r="66" spans="1:46" s="80" customFormat="1" x14ac:dyDescent="0.25">
      <c r="A66" s="14"/>
      <c r="B66" s="14"/>
      <c r="C66" s="14"/>
      <c r="D66" s="14"/>
      <c r="E66" s="17"/>
      <c r="F66" s="17"/>
      <c r="G66" s="17"/>
      <c r="H66" s="17"/>
      <c r="I66" s="17"/>
      <c r="J66" s="17"/>
      <c r="L66" s="39">
        <v>1948</v>
      </c>
      <c r="M66" s="39">
        <v>0</v>
      </c>
      <c r="N66" s="46" t="s">
        <v>25</v>
      </c>
      <c r="O66" s="39">
        <v>0</v>
      </c>
      <c r="P66" s="46" t="s">
        <v>25</v>
      </c>
      <c r="Q66" s="39">
        <v>0</v>
      </c>
      <c r="R66" s="46" t="s">
        <v>25</v>
      </c>
      <c r="S66" s="39">
        <v>0</v>
      </c>
      <c r="T66" s="46" t="s">
        <v>25</v>
      </c>
      <c r="U66" s="39">
        <v>0</v>
      </c>
      <c r="V66" s="46" t="s">
        <v>25</v>
      </c>
      <c r="W66" s="39">
        <v>0</v>
      </c>
      <c r="X66" s="46" t="s">
        <v>25</v>
      </c>
      <c r="Y66" s="39">
        <v>0</v>
      </c>
      <c r="Z66" s="46" t="s">
        <v>25</v>
      </c>
      <c r="AA66" s="39">
        <v>0</v>
      </c>
      <c r="AB66" s="46" t="s">
        <v>25</v>
      </c>
      <c r="AC66" s="39">
        <v>0</v>
      </c>
      <c r="AD66" s="46" t="s">
        <v>25</v>
      </c>
      <c r="AE66" s="39">
        <v>0</v>
      </c>
      <c r="AF66" s="46" t="s">
        <v>25</v>
      </c>
      <c r="AG66" s="39">
        <v>0</v>
      </c>
      <c r="AH66" s="46" t="s">
        <v>25</v>
      </c>
      <c r="AI66" s="39">
        <v>0</v>
      </c>
      <c r="AJ66" s="46" t="s">
        <v>25</v>
      </c>
      <c r="AK66" s="39">
        <v>0</v>
      </c>
      <c r="AL66" s="40"/>
      <c r="AM66" s="41">
        <f t="shared" si="0"/>
        <v>0</v>
      </c>
      <c r="AN66" s="42">
        <f t="shared" si="7"/>
        <v>0</v>
      </c>
      <c r="AO66" s="39">
        <v>1948</v>
      </c>
      <c r="AP66" s="41"/>
      <c r="AQ66" s="37">
        <v>11.368473652643303</v>
      </c>
      <c r="AR66" s="50"/>
      <c r="AS66" s="55"/>
      <c r="AT66" s="55"/>
    </row>
    <row r="67" spans="1:46" s="80" customFormat="1" x14ac:dyDescent="0.25">
      <c r="A67" s="14"/>
      <c r="B67" s="14"/>
      <c r="C67" s="14"/>
      <c r="D67" s="14"/>
      <c r="E67" s="17"/>
      <c r="F67" s="17"/>
      <c r="G67" s="17"/>
      <c r="H67" s="17"/>
      <c r="I67" s="17"/>
      <c r="J67" s="17"/>
      <c r="L67" s="39">
        <v>1949</v>
      </c>
      <c r="M67" s="39">
        <v>0</v>
      </c>
      <c r="N67" s="46" t="s">
        <v>25</v>
      </c>
      <c r="O67" s="39">
        <v>0</v>
      </c>
      <c r="P67" s="46" t="s">
        <v>25</v>
      </c>
      <c r="Q67" s="39">
        <v>0</v>
      </c>
      <c r="R67" s="46" t="s">
        <v>25</v>
      </c>
      <c r="S67" s="39">
        <v>0</v>
      </c>
      <c r="T67" s="46" t="s">
        <v>25</v>
      </c>
      <c r="U67" s="39">
        <v>0</v>
      </c>
      <c r="V67" s="46" t="s">
        <v>25</v>
      </c>
      <c r="W67" s="39">
        <v>0</v>
      </c>
      <c r="X67" s="46" t="s">
        <v>25</v>
      </c>
      <c r="Y67" s="39">
        <v>0</v>
      </c>
      <c r="Z67" s="46" t="s">
        <v>25</v>
      </c>
      <c r="AA67" s="39">
        <v>0</v>
      </c>
      <c r="AB67" s="46" t="s">
        <v>25</v>
      </c>
      <c r="AC67" s="39">
        <v>0</v>
      </c>
      <c r="AD67" s="46" t="s">
        <v>25</v>
      </c>
      <c r="AE67" s="39">
        <v>0</v>
      </c>
      <c r="AF67" s="46" t="s">
        <v>25</v>
      </c>
      <c r="AG67" s="39">
        <v>0</v>
      </c>
      <c r="AH67" s="46" t="s">
        <v>25</v>
      </c>
      <c r="AI67" s="39">
        <v>0</v>
      </c>
      <c r="AJ67" s="46" t="s">
        <v>25</v>
      </c>
      <c r="AK67" s="39">
        <v>0</v>
      </c>
      <c r="AL67" s="40"/>
      <c r="AM67" s="41">
        <f t="shared" si="0"/>
        <v>0</v>
      </c>
      <c r="AN67" s="42">
        <f t="shared" si="7"/>
        <v>0</v>
      </c>
      <c r="AO67" s="39">
        <v>1949</v>
      </c>
      <c r="AP67" s="41"/>
      <c r="AQ67" s="37">
        <v>11.368473652643303</v>
      </c>
      <c r="AR67" s="50"/>
      <c r="AS67" s="55"/>
      <c r="AT67" s="55"/>
    </row>
    <row r="68" spans="1:46" s="80" customFormat="1" x14ac:dyDescent="0.25">
      <c r="A68" s="14"/>
      <c r="B68" s="14"/>
      <c r="C68" s="14"/>
      <c r="D68" s="14"/>
      <c r="E68" s="17"/>
      <c r="F68" s="17"/>
      <c r="G68" s="17"/>
      <c r="H68" s="17"/>
      <c r="I68" s="17"/>
      <c r="J68" s="17"/>
      <c r="L68" s="39">
        <v>1950</v>
      </c>
      <c r="M68" s="39">
        <v>0</v>
      </c>
      <c r="N68" s="46" t="s">
        <v>25</v>
      </c>
      <c r="O68" s="39">
        <v>0</v>
      </c>
      <c r="P68" s="46" t="s">
        <v>25</v>
      </c>
      <c r="Q68" s="39">
        <v>0</v>
      </c>
      <c r="R68" s="46" t="s">
        <v>25</v>
      </c>
      <c r="S68" s="39">
        <v>0</v>
      </c>
      <c r="T68" s="46" t="s">
        <v>25</v>
      </c>
      <c r="U68" s="39">
        <v>0</v>
      </c>
      <c r="V68" s="46" t="s">
        <v>25</v>
      </c>
      <c r="W68" s="39">
        <v>0</v>
      </c>
      <c r="X68" s="46" t="s">
        <v>25</v>
      </c>
      <c r="Y68" s="39">
        <v>0</v>
      </c>
      <c r="Z68" s="46" t="s">
        <v>25</v>
      </c>
      <c r="AA68" s="39">
        <v>0</v>
      </c>
      <c r="AB68" s="46" t="s">
        <v>25</v>
      </c>
      <c r="AC68" s="39">
        <v>0</v>
      </c>
      <c r="AD68" s="46" t="s">
        <v>25</v>
      </c>
      <c r="AE68" s="39">
        <v>0</v>
      </c>
      <c r="AF68" s="46" t="s">
        <v>25</v>
      </c>
      <c r="AG68" s="39">
        <v>0</v>
      </c>
      <c r="AH68" s="46" t="s">
        <v>25</v>
      </c>
      <c r="AI68" s="39">
        <v>0</v>
      </c>
      <c r="AJ68" s="46" t="s">
        <v>25</v>
      </c>
      <c r="AK68" s="39">
        <v>0</v>
      </c>
      <c r="AL68" s="40"/>
      <c r="AM68" s="41">
        <f t="shared" si="0"/>
        <v>0</v>
      </c>
      <c r="AN68" s="42">
        <f t="shared" si="7"/>
        <v>0</v>
      </c>
      <c r="AO68" s="39">
        <v>1950</v>
      </c>
      <c r="AP68" s="41"/>
      <c r="AQ68" s="37">
        <v>11.368473652643303</v>
      </c>
      <c r="AR68" s="50"/>
      <c r="AS68" s="56">
        <v>0.3</v>
      </c>
      <c r="AT68" s="56"/>
    </row>
    <row r="69" spans="1:46" s="80" customFormat="1" x14ac:dyDescent="0.25">
      <c r="A69" s="14"/>
      <c r="B69" s="14"/>
      <c r="C69" s="14"/>
      <c r="D69" s="14"/>
      <c r="E69" s="17"/>
      <c r="F69" s="17"/>
      <c r="G69" s="17"/>
      <c r="H69" s="17"/>
      <c r="I69" s="17"/>
      <c r="J69" s="17"/>
      <c r="L69" s="39">
        <v>1951</v>
      </c>
      <c r="M69" s="39">
        <v>0</v>
      </c>
      <c r="N69" s="46" t="s">
        <v>25</v>
      </c>
      <c r="O69" s="39">
        <v>0</v>
      </c>
      <c r="P69" s="46" t="s">
        <v>25</v>
      </c>
      <c r="Q69" s="39">
        <v>0</v>
      </c>
      <c r="R69" s="46" t="s">
        <v>25</v>
      </c>
      <c r="S69" s="39">
        <v>0</v>
      </c>
      <c r="T69" s="46" t="s">
        <v>25</v>
      </c>
      <c r="U69" s="39">
        <v>0</v>
      </c>
      <c r="V69" s="46" t="s">
        <v>25</v>
      </c>
      <c r="W69" s="39">
        <v>0</v>
      </c>
      <c r="X69" s="46" t="s">
        <v>25</v>
      </c>
      <c r="Y69" s="39">
        <v>0</v>
      </c>
      <c r="Z69" s="46" t="s">
        <v>25</v>
      </c>
      <c r="AA69" s="39">
        <v>0</v>
      </c>
      <c r="AB69" s="46" t="s">
        <v>25</v>
      </c>
      <c r="AC69" s="39">
        <v>0</v>
      </c>
      <c r="AD69" s="46" t="s">
        <v>25</v>
      </c>
      <c r="AE69" s="39">
        <v>0</v>
      </c>
      <c r="AF69" s="46" t="s">
        <v>25</v>
      </c>
      <c r="AG69" s="39">
        <v>0</v>
      </c>
      <c r="AH69" s="46" t="s">
        <v>25</v>
      </c>
      <c r="AI69" s="39">
        <v>0</v>
      </c>
      <c r="AJ69" s="46" t="s">
        <v>25</v>
      </c>
      <c r="AK69" s="39">
        <v>0</v>
      </c>
      <c r="AL69" s="40"/>
      <c r="AM69" s="41">
        <f t="shared" si="0"/>
        <v>0</v>
      </c>
      <c r="AN69" s="42">
        <f t="shared" si="7"/>
        <v>0</v>
      </c>
      <c r="AO69" s="39">
        <v>1951</v>
      </c>
      <c r="AP69" s="41"/>
      <c r="AQ69" s="37">
        <v>11.368473652643303</v>
      </c>
      <c r="AR69" s="50"/>
      <c r="AS69" s="56">
        <v>0.6</v>
      </c>
      <c r="AT69" s="56"/>
    </row>
    <row r="70" spans="1:46" s="80" customFormat="1" x14ac:dyDescent="0.25">
      <c r="A70" s="96" t="s">
        <v>70</v>
      </c>
      <c r="B70" s="96"/>
      <c r="C70" s="96"/>
      <c r="D70" s="96"/>
      <c r="E70" s="96"/>
      <c r="F70" s="96"/>
      <c r="G70" s="96"/>
      <c r="H70" s="96"/>
      <c r="I70" s="73"/>
      <c r="J70" s="73"/>
      <c r="L70" s="39">
        <v>1952</v>
      </c>
      <c r="M70" s="39">
        <v>0</v>
      </c>
      <c r="N70" s="46" t="s">
        <v>25</v>
      </c>
      <c r="O70" s="39">
        <v>0</v>
      </c>
      <c r="P70" s="46" t="s">
        <v>25</v>
      </c>
      <c r="Q70" s="39">
        <v>0</v>
      </c>
      <c r="R70" s="46" t="s">
        <v>25</v>
      </c>
      <c r="S70" s="39">
        <v>0</v>
      </c>
      <c r="T70" s="46" t="s">
        <v>25</v>
      </c>
      <c r="U70" s="39">
        <v>0</v>
      </c>
      <c r="V70" s="46" t="s">
        <v>25</v>
      </c>
      <c r="W70" s="39">
        <v>0</v>
      </c>
      <c r="X70" s="46" t="s">
        <v>25</v>
      </c>
      <c r="Y70" s="39">
        <v>0</v>
      </c>
      <c r="Z70" s="46" t="s">
        <v>25</v>
      </c>
      <c r="AA70" s="39">
        <v>0</v>
      </c>
      <c r="AB70" s="46" t="s">
        <v>25</v>
      </c>
      <c r="AC70" s="39">
        <v>0</v>
      </c>
      <c r="AD70" s="46" t="s">
        <v>25</v>
      </c>
      <c r="AE70" s="39">
        <v>0</v>
      </c>
      <c r="AF70" s="46"/>
      <c r="AG70" s="39">
        <v>0.5</v>
      </c>
      <c r="AH70" s="46"/>
      <c r="AI70" s="39">
        <v>1.45</v>
      </c>
      <c r="AJ70" s="46"/>
      <c r="AK70" s="39">
        <v>1.95</v>
      </c>
      <c r="AL70" s="40"/>
      <c r="AM70" s="41">
        <f t="shared" si="0"/>
        <v>1.95</v>
      </c>
      <c r="AN70" s="42">
        <f>12-10</f>
        <v>2</v>
      </c>
      <c r="AO70" s="39">
        <v>1952</v>
      </c>
      <c r="AP70" s="41"/>
      <c r="AQ70" s="37">
        <v>11.368473652643303</v>
      </c>
      <c r="AR70" s="50"/>
      <c r="AS70" s="56">
        <v>0.8</v>
      </c>
      <c r="AT70" s="56"/>
    </row>
    <row r="71" spans="1:46" s="80" customFormat="1" x14ac:dyDescent="0.25">
      <c r="A71" s="18"/>
      <c r="B71" s="31">
        <v>1975</v>
      </c>
      <c r="C71" s="31">
        <v>1976</v>
      </c>
      <c r="D71" s="31">
        <v>1977</v>
      </c>
      <c r="E71" s="72">
        <v>1978</v>
      </c>
      <c r="F71" s="72">
        <v>1979</v>
      </c>
      <c r="G71" s="72">
        <v>1980</v>
      </c>
      <c r="H71" s="72">
        <v>1981</v>
      </c>
      <c r="I71" s="74"/>
      <c r="J71" s="74"/>
      <c r="L71" s="27">
        <v>1953</v>
      </c>
      <c r="M71" s="27">
        <v>0.49</v>
      </c>
      <c r="N71" s="43"/>
      <c r="O71" s="27">
        <v>0.45</v>
      </c>
      <c r="P71" s="43"/>
      <c r="Q71" s="27">
        <v>0.91</v>
      </c>
      <c r="R71" s="43"/>
      <c r="S71" s="27">
        <v>0.82</v>
      </c>
      <c r="T71" s="43"/>
      <c r="U71" s="27">
        <v>0.28999999999999998</v>
      </c>
      <c r="V71" s="43"/>
      <c r="W71" s="27">
        <v>0.55000000000000004</v>
      </c>
      <c r="X71" s="43"/>
      <c r="Y71" s="27">
        <v>0.74</v>
      </c>
      <c r="Z71" s="43"/>
      <c r="AA71" s="27">
        <v>0.13</v>
      </c>
      <c r="AB71" s="43"/>
      <c r="AC71" s="27">
        <v>0.01</v>
      </c>
      <c r="AD71" s="43"/>
      <c r="AE71" s="27">
        <v>1.62</v>
      </c>
      <c r="AF71" s="43"/>
      <c r="AG71" s="27">
        <v>0.56000000000000005</v>
      </c>
      <c r="AH71" s="43"/>
      <c r="AI71" s="27">
        <v>0.79</v>
      </c>
      <c r="AJ71" s="43"/>
      <c r="AK71" s="27">
        <v>7.36</v>
      </c>
      <c r="AL71" s="16"/>
      <c r="AM71" s="37">
        <f t="shared" ref="AM71:AM158" si="8">SUM(M71,O71,Q71,S71,U71,W71,Y71,AA71,AC71,AE71,AG71,AI71)</f>
        <v>7.36</v>
      </c>
      <c r="AN71" s="36">
        <f t="shared" ref="AN71:AN158" si="9">12-0</f>
        <v>12</v>
      </c>
      <c r="AO71" s="27">
        <v>1953</v>
      </c>
      <c r="AP71" s="37">
        <f t="shared" ref="AP71:AP77" si="10">(AM71*12)/AN71</f>
        <v>7.36</v>
      </c>
      <c r="AQ71" s="37">
        <v>11.368473652643303</v>
      </c>
      <c r="AR71" s="50"/>
      <c r="AS71" s="56">
        <v>0.8</v>
      </c>
      <c r="AT71" s="56"/>
    </row>
    <row r="72" spans="1:46" s="80" customFormat="1" ht="30" x14ac:dyDescent="0.25">
      <c r="A72" s="18" t="s">
        <v>71</v>
      </c>
      <c r="B72" s="18">
        <v>17796</v>
      </c>
      <c r="C72" s="18">
        <v>18717</v>
      </c>
      <c r="D72" s="18">
        <v>19988</v>
      </c>
      <c r="E72" s="76">
        <v>21855</v>
      </c>
      <c r="F72" s="76">
        <v>22583</v>
      </c>
      <c r="G72" s="76">
        <v>23055</v>
      </c>
      <c r="H72" s="76">
        <v>25279</v>
      </c>
      <c r="I72" s="73"/>
      <c r="J72" s="73"/>
      <c r="L72" s="27">
        <v>1954</v>
      </c>
      <c r="M72" s="27">
        <v>1.1399999999999999</v>
      </c>
      <c r="N72" s="43"/>
      <c r="O72" s="27">
        <v>0.81</v>
      </c>
      <c r="P72" s="43"/>
      <c r="Q72" s="27">
        <v>2.06</v>
      </c>
      <c r="R72" s="43"/>
      <c r="S72" s="27">
        <v>1.19</v>
      </c>
      <c r="T72" s="43"/>
      <c r="U72" s="27">
        <v>0.08</v>
      </c>
      <c r="V72" s="43"/>
      <c r="W72" s="27">
        <v>1.51</v>
      </c>
      <c r="X72" s="43"/>
      <c r="Y72" s="27">
        <v>1.39</v>
      </c>
      <c r="Z72" s="43"/>
      <c r="AA72" s="27">
        <v>0</v>
      </c>
      <c r="AB72" s="43"/>
      <c r="AC72" s="27">
        <v>0.72</v>
      </c>
      <c r="AD72" s="43"/>
      <c r="AE72" s="27">
        <v>0</v>
      </c>
      <c r="AF72" s="43"/>
      <c r="AG72" s="27">
        <v>0</v>
      </c>
      <c r="AH72" s="43"/>
      <c r="AI72" s="27">
        <v>0.19</v>
      </c>
      <c r="AJ72" s="43"/>
      <c r="AK72" s="27">
        <v>9.09</v>
      </c>
      <c r="AL72" s="16"/>
      <c r="AM72" s="37">
        <f t="shared" si="8"/>
        <v>9.09</v>
      </c>
      <c r="AN72" s="36">
        <f t="shared" si="9"/>
        <v>12</v>
      </c>
      <c r="AO72" s="27">
        <v>1954</v>
      </c>
      <c r="AP72" s="37">
        <f t="shared" si="10"/>
        <v>9.09</v>
      </c>
      <c r="AQ72" s="37">
        <v>11.368473652643303</v>
      </c>
      <c r="AR72" s="50"/>
      <c r="AS72" s="56">
        <v>0.8</v>
      </c>
      <c r="AT72" s="56"/>
    </row>
    <row r="73" spans="1:46" s="80" customFormat="1" ht="45" x14ac:dyDescent="0.25">
      <c r="A73" s="18" t="s">
        <v>72</v>
      </c>
      <c r="B73" s="18">
        <v>53388</v>
      </c>
      <c r="C73" s="18">
        <v>56151</v>
      </c>
      <c r="D73" s="18">
        <v>52956</v>
      </c>
      <c r="E73" s="76">
        <v>59760</v>
      </c>
      <c r="F73" s="76">
        <v>61839</v>
      </c>
      <c r="G73" s="76">
        <v>64035</v>
      </c>
      <c r="H73" s="76">
        <v>71745</v>
      </c>
      <c r="I73" s="73"/>
      <c r="J73" s="73"/>
      <c r="L73" s="27">
        <v>1955</v>
      </c>
      <c r="M73" s="27">
        <v>0.92</v>
      </c>
      <c r="N73" s="43"/>
      <c r="O73" s="27">
        <v>1.1499999999999999</v>
      </c>
      <c r="P73" s="43"/>
      <c r="Q73" s="27">
        <v>0.18</v>
      </c>
      <c r="R73" s="43"/>
      <c r="S73" s="27">
        <v>0.67</v>
      </c>
      <c r="T73" s="43"/>
      <c r="U73" s="27">
        <v>1.5</v>
      </c>
      <c r="V73" s="43" t="s">
        <v>35</v>
      </c>
      <c r="W73" s="27">
        <v>0.33</v>
      </c>
      <c r="X73" s="43"/>
      <c r="Y73" s="27">
        <v>0.46</v>
      </c>
      <c r="Z73" s="43"/>
      <c r="AA73" s="27">
        <v>1.96</v>
      </c>
      <c r="AB73" s="43"/>
      <c r="AC73" s="27">
        <v>0.14000000000000001</v>
      </c>
      <c r="AD73" s="43"/>
      <c r="AE73" s="27">
        <v>0</v>
      </c>
      <c r="AF73" s="43"/>
      <c r="AG73" s="27">
        <v>0.77</v>
      </c>
      <c r="AH73" s="43"/>
      <c r="AI73" s="27">
        <v>1.94</v>
      </c>
      <c r="AJ73" s="43"/>
      <c r="AK73" s="27">
        <v>10.02</v>
      </c>
      <c r="AL73" s="16"/>
      <c r="AM73" s="37">
        <f t="shared" si="8"/>
        <v>10.02</v>
      </c>
      <c r="AN73" s="36">
        <f t="shared" si="9"/>
        <v>12</v>
      </c>
      <c r="AO73" s="27">
        <v>1955</v>
      </c>
      <c r="AP73" s="37">
        <f t="shared" si="10"/>
        <v>10.02</v>
      </c>
      <c r="AQ73" s="37">
        <v>11.368473652643303</v>
      </c>
      <c r="AR73" s="50"/>
      <c r="AS73" s="56">
        <v>1</v>
      </c>
      <c r="AT73" s="56"/>
    </row>
    <row r="74" spans="1:46" s="80" customFormat="1" x14ac:dyDescent="0.25">
      <c r="A74" s="18"/>
      <c r="B74" s="18"/>
      <c r="C74" s="18"/>
      <c r="D74" s="18"/>
      <c r="E74" s="76"/>
      <c r="F74" s="76"/>
      <c r="G74" s="76"/>
      <c r="H74" s="76"/>
      <c r="I74" s="73"/>
      <c r="J74" s="73"/>
      <c r="L74" s="27">
        <v>1956</v>
      </c>
      <c r="M74" s="27">
        <v>1.01</v>
      </c>
      <c r="N74" s="43"/>
      <c r="O74" s="27">
        <v>0.73</v>
      </c>
      <c r="P74" s="43"/>
      <c r="Q74" s="27">
        <v>0.09</v>
      </c>
      <c r="R74" s="43"/>
      <c r="S74" s="27">
        <v>1.5</v>
      </c>
      <c r="T74" s="43"/>
      <c r="U74" s="27">
        <v>2.33</v>
      </c>
      <c r="V74" s="43"/>
      <c r="W74" s="27">
        <v>0.12</v>
      </c>
      <c r="X74" s="43"/>
      <c r="Y74" s="27">
        <v>0.11</v>
      </c>
      <c r="Z74" s="43"/>
      <c r="AA74" s="27">
        <v>0</v>
      </c>
      <c r="AB74" s="43"/>
      <c r="AC74" s="27">
        <v>0.06</v>
      </c>
      <c r="AD74" s="43"/>
      <c r="AE74" s="27">
        <v>0.33</v>
      </c>
      <c r="AF74" s="43"/>
      <c r="AG74" s="27">
        <v>0</v>
      </c>
      <c r="AH74" s="43"/>
      <c r="AI74" s="27">
        <v>0.05</v>
      </c>
      <c r="AJ74" s="43"/>
      <c r="AK74" s="27">
        <v>6.33</v>
      </c>
      <c r="AL74" s="16"/>
      <c r="AM74" s="37">
        <f t="shared" si="8"/>
        <v>6.33</v>
      </c>
      <c r="AN74" s="36">
        <f t="shared" si="9"/>
        <v>12</v>
      </c>
      <c r="AO74" s="27">
        <v>1956</v>
      </c>
      <c r="AP74" s="37">
        <f t="shared" si="10"/>
        <v>6.330000000000001</v>
      </c>
      <c r="AQ74" s="37">
        <v>11.368473652643303</v>
      </c>
      <c r="AR74" s="50"/>
      <c r="AS74" s="56">
        <v>1</v>
      </c>
      <c r="AT74" s="56"/>
    </row>
    <row r="75" spans="1:46" s="80" customFormat="1" x14ac:dyDescent="0.25">
      <c r="A75" s="18"/>
      <c r="B75" s="31">
        <v>1982</v>
      </c>
      <c r="C75" s="31">
        <v>1983</v>
      </c>
      <c r="D75" s="31">
        <v>1984</v>
      </c>
      <c r="E75" s="72">
        <v>1985</v>
      </c>
      <c r="F75" s="72">
        <v>1986</v>
      </c>
      <c r="G75" s="72">
        <v>1987</v>
      </c>
      <c r="H75" s="72">
        <v>1988</v>
      </c>
      <c r="I75" s="74"/>
      <c r="J75" s="74"/>
      <c r="L75" s="27">
        <v>1957</v>
      </c>
      <c r="M75" s="27">
        <v>0.77</v>
      </c>
      <c r="N75" s="43"/>
      <c r="O75" s="27">
        <v>0.44</v>
      </c>
      <c r="P75" s="43"/>
      <c r="Q75" s="27">
        <v>1.61</v>
      </c>
      <c r="R75" s="43"/>
      <c r="S75" s="27">
        <v>0.38</v>
      </c>
      <c r="T75" s="43"/>
      <c r="U75" s="27">
        <v>4.99</v>
      </c>
      <c r="V75" s="43"/>
      <c r="W75" s="27">
        <v>1.1599999999999999</v>
      </c>
      <c r="X75" s="43"/>
      <c r="Y75" s="27">
        <v>0.11</v>
      </c>
      <c r="Z75" s="43"/>
      <c r="AA75" s="27">
        <v>0.59</v>
      </c>
      <c r="AB75" s="43"/>
      <c r="AC75" s="27">
        <v>0.61</v>
      </c>
      <c r="AD75" s="43"/>
      <c r="AE75" s="27">
        <v>1.71</v>
      </c>
      <c r="AF75" s="43"/>
      <c r="AG75" s="27">
        <v>2.04</v>
      </c>
      <c r="AH75" s="43"/>
      <c r="AI75" s="27">
        <v>0.13</v>
      </c>
      <c r="AJ75" s="43"/>
      <c r="AK75" s="27">
        <v>14.54</v>
      </c>
      <c r="AL75" s="16"/>
      <c r="AM75" s="37">
        <f t="shared" si="8"/>
        <v>14.540000000000001</v>
      </c>
      <c r="AN75" s="36">
        <f t="shared" si="9"/>
        <v>12</v>
      </c>
      <c r="AO75" s="27">
        <v>1957</v>
      </c>
      <c r="AP75" s="37">
        <f t="shared" si="10"/>
        <v>14.540000000000001</v>
      </c>
      <c r="AQ75" s="37">
        <v>11.368473652643303</v>
      </c>
      <c r="AR75" s="50"/>
      <c r="AS75" s="56">
        <v>1.18</v>
      </c>
      <c r="AT75" s="56"/>
    </row>
    <row r="76" spans="1:46" s="80" customFormat="1" ht="30" x14ac:dyDescent="0.25">
      <c r="A76" s="18" t="s">
        <v>71</v>
      </c>
      <c r="B76" s="18">
        <v>25305</v>
      </c>
      <c r="C76" s="18">
        <v>24812</v>
      </c>
      <c r="D76" s="18">
        <v>26844</v>
      </c>
      <c r="E76" s="76">
        <v>26844</v>
      </c>
      <c r="F76" s="76">
        <v>20656</v>
      </c>
      <c r="G76" s="76">
        <v>22966</v>
      </c>
      <c r="H76" s="76">
        <v>21569</v>
      </c>
      <c r="I76" s="73"/>
      <c r="J76" s="73"/>
      <c r="L76" s="27">
        <v>1958</v>
      </c>
      <c r="M76" s="27">
        <v>0.08</v>
      </c>
      <c r="N76" s="43"/>
      <c r="O76" s="27">
        <v>0.87</v>
      </c>
      <c r="P76" s="43"/>
      <c r="Q76" s="27">
        <v>2</v>
      </c>
      <c r="R76" s="43"/>
      <c r="S76" s="27">
        <v>1.51</v>
      </c>
      <c r="T76" s="43"/>
      <c r="U76" s="27">
        <v>0.41</v>
      </c>
      <c r="V76" s="43"/>
      <c r="W76" s="27">
        <v>0.37</v>
      </c>
      <c r="X76" s="43"/>
      <c r="Y76" s="27">
        <v>0.14000000000000001</v>
      </c>
      <c r="Z76" s="43"/>
      <c r="AA76" s="27">
        <v>0.63</v>
      </c>
      <c r="AB76" s="43"/>
      <c r="AC76" s="27">
        <v>0.62</v>
      </c>
      <c r="AD76" s="43"/>
      <c r="AE76" s="27">
        <v>0</v>
      </c>
      <c r="AF76" s="43"/>
      <c r="AG76" s="27">
        <v>0.17</v>
      </c>
      <c r="AH76" s="43"/>
      <c r="AI76" s="27">
        <v>0.03</v>
      </c>
      <c r="AJ76" s="43"/>
      <c r="AK76" s="27">
        <v>6.83</v>
      </c>
      <c r="AL76" s="16"/>
      <c r="AM76" s="37">
        <f t="shared" si="8"/>
        <v>6.83</v>
      </c>
      <c r="AN76" s="36">
        <f t="shared" si="9"/>
        <v>12</v>
      </c>
      <c r="AO76" s="27">
        <v>1958</v>
      </c>
      <c r="AP76" s="37">
        <f t="shared" si="10"/>
        <v>6.830000000000001</v>
      </c>
      <c r="AQ76" s="37">
        <v>11.368473652643303</v>
      </c>
      <c r="AR76" s="50"/>
      <c r="AS76" s="56">
        <v>1.8540000000000001</v>
      </c>
      <c r="AT76" s="56"/>
    </row>
    <row r="77" spans="1:46" s="80" customFormat="1" ht="45" x14ac:dyDescent="0.25">
      <c r="A77" s="18" t="s">
        <v>72</v>
      </c>
      <c r="B77" s="18">
        <v>73336</v>
      </c>
      <c r="C77" s="18">
        <v>71857</v>
      </c>
      <c r="D77" s="18">
        <v>78730</v>
      </c>
      <c r="E77" s="24">
        <f>E76*2.9</f>
        <v>77847.599999999991</v>
      </c>
      <c r="F77" s="76">
        <v>58883</v>
      </c>
      <c r="G77" s="76">
        <v>66028</v>
      </c>
      <c r="H77" s="76">
        <v>63356</v>
      </c>
      <c r="I77" s="73"/>
      <c r="J77" s="73"/>
      <c r="L77" s="27">
        <v>1959</v>
      </c>
      <c r="M77" s="27">
        <v>0.13</v>
      </c>
      <c r="N77" s="43"/>
      <c r="O77" s="27">
        <v>3.46</v>
      </c>
      <c r="P77" s="43"/>
      <c r="Q77" s="27">
        <v>0.33</v>
      </c>
      <c r="R77" s="43"/>
      <c r="S77" s="27">
        <v>0.25</v>
      </c>
      <c r="T77" s="43"/>
      <c r="U77" s="27">
        <v>0.94</v>
      </c>
      <c r="V77" s="43"/>
      <c r="W77" s="27">
        <v>0.22</v>
      </c>
      <c r="X77" s="43"/>
      <c r="Y77" s="27">
        <v>0.23</v>
      </c>
      <c r="Z77" s="43"/>
      <c r="AA77" s="27">
        <v>0.28000000000000003</v>
      </c>
      <c r="AB77" s="43"/>
      <c r="AC77" s="27">
        <v>0.63</v>
      </c>
      <c r="AD77" s="43"/>
      <c r="AE77" s="27">
        <v>0</v>
      </c>
      <c r="AF77" s="43"/>
      <c r="AG77" s="27">
        <v>0</v>
      </c>
      <c r="AH77" s="43"/>
      <c r="AI77" s="27">
        <v>1.2</v>
      </c>
      <c r="AJ77" s="43"/>
      <c r="AK77" s="27">
        <v>7.67</v>
      </c>
      <c r="AL77" s="16"/>
      <c r="AM77" s="37">
        <f t="shared" si="8"/>
        <v>7.67</v>
      </c>
      <c r="AN77" s="36">
        <f t="shared" si="9"/>
        <v>12</v>
      </c>
      <c r="AO77" s="27">
        <v>1959</v>
      </c>
      <c r="AP77" s="37">
        <f t="shared" si="10"/>
        <v>7.669999999999999</v>
      </c>
      <c r="AQ77" s="37">
        <v>11.368473652643303</v>
      </c>
      <c r="AR77" s="50"/>
      <c r="AS77" s="56">
        <v>1.8</v>
      </c>
      <c r="AT77" s="56"/>
    </row>
    <row r="78" spans="1:46" s="80" customFormat="1" x14ac:dyDescent="0.25">
      <c r="A78" s="18"/>
      <c r="B78" s="18"/>
      <c r="C78" s="18"/>
      <c r="D78" s="18">
        <f>D77/D76</f>
        <v>2.9328714051557143</v>
      </c>
      <c r="E78" s="76" t="s">
        <v>77</v>
      </c>
      <c r="F78" s="18">
        <f>F77/F76</f>
        <v>2.8506487219209915</v>
      </c>
      <c r="G78" s="76"/>
      <c r="H78" s="76"/>
      <c r="I78" s="73"/>
      <c r="J78" s="73"/>
      <c r="L78" s="39">
        <v>1960</v>
      </c>
      <c r="M78" s="39">
        <v>0.7</v>
      </c>
      <c r="N78" s="46"/>
      <c r="O78" s="39">
        <v>0.85</v>
      </c>
      <c r="P78" s="46"/>
      <c r="Q78" s="39">
        <v>0.88</v>
      </c>
      <c r="R78" s="46"/>
      <c r="S78" s="39">
        <v>1.1200000000000001</v>
      </c>
      <c r="T78" s="46"/>
      <c r="U78" s="39">
        <v>0.59</v>
      </c>
      <c r="V78" s="46"/>
      <c r="W78" s="39">
        <v>0</v>
      </c>
      <c r="X78" s="46" t="s">
        <v>25</v>
      </c>
      <c r="Y78" s="39">
        <v>0</v>
      </c>
      <c r="Z78" s="46" t="s">
        <v>25</v>
      </c>
      <c r="AA78" s="39">
        <v>0</v>
      </c>
      <c r="AB78" s="46" t="s">
        <v>25</v>
      </c>
      <c r="AC78" s="39">
        <v>0</v>
      </c>
      <c r="AD78" s="46" t="s">
        <v>25</v>
      </c>
      <c r="AE78" s="39">
        <v>0</v>
      </c>
      <c r="AF78" s="46" t="s">
        <v>25</v>
      </c>
      <c r="AG78" s="39">
        <v>0</v>
      </c>
      <c r="AH78" s="46" t="s">
        <v>25</v>
      </c>
      <c r="AI78" s="39">
        <v>0</v>
      </c>
      <c r="AJ78" s="46" t="s">
        <v>25</v>
      </c>
      <c r="AK78" s="39">
        <v>4.1399999999999997</v>
      </c>
      <c r="AL78" s="40"/>
      <c r="AM78" s="41">
        <f t="shared" si="8"/>
        <v>4.1399999999999997</v>
      </c>
      <c r="AN78" s="42">
        <f>12-7</f>
        <v>5</v>
      </c>
      <c r="AO78" s="39">
        <v>1960</v>
      </c>
      <c r="AP78" s="41"/>
      <c r="AQ78" s="37">
        <v>11.368473652643303</v>
      </c>
      <c r="AR78" s="50"/>
      <c r="AS78" s="56">
        <v>2.4</v>
      </c>
      <c r="AT78" s="56"/>
    </row>
    <row r="79" spans="1:46" s="80" customFormat="1" x14ac:dyDescent="0.25">
      <c r="A79" s="18"/>
      <c r="B79" s="31">
        <v>1989</v>
      </c>
      <c r="C79" s="31">
        <v>1990</v>
      </c>
      <c r="D79" s="31">
        <v>1991</v>
      </c>
      <c r="E79" s="72">
        <v>1992</v>
      </c>
      <c r="F79" s="72">
        <v>1993</v>
      </c>
      <c r="G79" s="72">
        <v>1994</v>
      </c>
      <c r="H79" s="72">
        <v>1995</v>
      </c>
      <c r="I79" s="74"/>
      <c r="J79" s="74"/>
      <c r="L79" s="39">
        <v>1961</v>
      </c>
      <c r="M79" s="39">
        <v>0</v>
      </c>
      <c r="N79" s="46" t="s">
        <v>25</v>
      </c>
      <c r="O79" s="39">
        <v>0</v>
      </c>
      <c r="P79" s="46" t="s">
        <v>25</v>
      </c>
      <c r="Q79" s="39">
        <v>0</v>
      </c>
      <c r="R79" s="46" t="s">
        <v>25</v>
      </c>
      <c r="S79" s="39">
        <v>0</v>
      </c>
      <c r="T79" s="46" t="s">
        <v>25</v>
      </c>
      <c r="U79" s="39">
        <v>0</v>
      </c>
      <c r="V79" s="46" t="s">
        <v>25</v>
      </c>
      <c r="W79" s="39">
        <v>0</v>
      </c>
      <c r="X79" s="46" t="s">
        <v>25</v>
      </c>
      <c r="Y79" s="39">
        <v>0</v>
      </c>
      <c r="Z79" s="46" t="s">
        <v>25</v>
      </c>
      <c r="AA79" s="39">
        <v>0</v>
      </c>
      <c r="AB79" s="46" t="s">
        <v>25</v>
      </c>
      <c r="AC79" s="39">
        <v>0</v>
      </c>
      <c r="AD79" s="46" t="s">
        <v>25</v>
      </c>
      <c r="AE79" s="39">
        <v>0</v>
      </c>
      <c r="AF79" s="46" t="s">
        <v>25</v>
      </c>
      <c r="AG79" s="39">
        <v>0</v>
      </c>
      <c r="AH79" s="46" t="s">
        <v>25</v>
      </c>
      <c r="AI79" s="39">
        <v>0</v>
      </c>
      <c r="AJ79" s="46" t="s">
        <v>25</v>
      </c>
      <c r="AK79" s="39">
        <v>0</v>
      </c>
      <c r="AL79" s="40"/>
      <c r="AM79" s="41">
        <f t="shared" si="8"/>
        <v>0</v>
      </c>
      <c r="AN79" s="42">
        <f>12-12</f>
        <v>0</v>
      </c>
      <c r="AO79" s="39">
        <v>1961</v>
      </c>
      <c r="AP79" s="41"/>
      <c r="AQ79" s="37">
        <v>11.368473652643303</v>
      </c>
      <c r="AR79" s="50"/>
      <c r="AS79" s="56">
        <v>6.1</v>
      </c>
      <c r="AT79" s="56">
        <v>3.2</v>
      </c>
    </row>
    <row r="80" spans="1:46" s="80" customFormat="1" ht="30" x14ac:dyDescent="0.25">
      <c r="A80" s="18" t="s">
        <v>71</v>
      </c>
      <c r="B80" s="18">
        <v>23485</v>
      </c>
      <c r="C80" s="18">
        <v>22235</v>
      </c>
      <c r="D80" s="18" t="s">
        <v>73</v>
      </c>
      <c r="E80" s="76">
        <v>20640</v>
      </c>
      <c r="F80" s="76">
        <v>21421</v>
      </c>
      <c r="G80" s="76">
        <v>21556</v>
      </c>
      <c r="H80" s="76">
        <v>19750</v>
      </c>
      <c r="I80" s="73"/>
      <c r="J80" s="73"/>
      <c r="L80" s="39">
        <v>1962</v>
      </c>
      <c r="M80" s="39">
        <v>0</v>
      </c>
      <c r="N80" s="46" t="s">
        <v>25</v>
      </c>
      <c r="O80" s="39">
        <v>0</v>
      </c>
      <c r="P80" s="46" t="s">
        <v>25</v>
      </c>
      <c r="Q80" s="39">
        <v>0</v>
      </c>
      <c r="R80" s="46" t="s">
        <v>25</v>
      </c>
      <c r="S80" s="39">
        <v>0</v>
      </c>
      <c r="T80" s="46" t="s">
        <v>25</v>
      </c>
      <c r="U80" s="39">
        <v>0</v>
      </c>
      <c r="V80" s="46" t="s">
        <v>25</v>
      </c>
      <c r="W80" s="39">
        <v>0</v>
      </c>
      <c r="X80" s="46" t="s">
        <v>25</v>
      </c>
      <c r="Y80" s="39">
        <v>0</v>
      </c>
      <c r="Z80" s="46" t="s">
        <v>25</v>
      </c>
      <c r="AA80" s="39">
        <v>0</v>
      </c>
      <c r="AB80" s="46" t="s">
        <v>25</v>
      </c>
      <c r="AC80" s="39">
        <v>0</v>
      </c>
      <c r="AD80" s="46" t="s">
        <v>25</v>
      </c>
      <c r="AE80" s="39">
        <v>0</v>
      </c>
      <c r="AF80" s="46" t="s">
        <v>25</v>
      </c>
      <c r="AG80" s="39">
        <v>0</v>
      </c>
      <c r="AH80" s="46" t="s">
        <v>25</v>
      </c>
      <c r="AI80" s="39">
        <v>0</v>
      </c>
      <c r="AJ80" s="46" t="s">
        <v>25</v>
      </c>
      <c r="AK80" s="39">
        <v>0</v>
      </c>
      <c r="AL80" s="40"/>
      <c r="AM80" s="41">
        <f t="shared" si="8"/>
        <v>0</v>
      </c>
      <c r="AN80" s="42">
        <f>12-12</f>
        <v>0</v>
      </c>
      <c r="AO80" s="39">
        <v>1962</v>
      </c>
      <c r="AP80" s="41"/>
      <c r="AQ80" s="37">
        <v>11.368473652643303</v>
      </c>
      <c r="AR80" s="50"/>
      <c r="AS80" s="56">
        <v>11</v>
      </c>
      <c r="AT80" s="56">
        <v>5.6</v>
      </c>
    </row>
    <row r="81" spans="1:46" s="80" customFormat="1" ht="45" x14ac:dyDescent="0.25">
      <c r="A81" s="18" t="s">
        <v>72</v>
      </c>
      <c r="B81" s="18">
        <v>66734</v>
      </c>
      <c r="C81" s="18">
        <v>64210</v>
      </c>
      <c r="D81" s="18" t="s">
        <v>74</v>
      </c>
      <c r="E81" s="76">
        <v>58585</v>
      </c>
      <c r="F81" s="76">
        <v>60478</v>
      </c>
      <c r="G81" s="76">
        <v>60883</v>
      </c>
      <c r="H81" s="76">
        <v>55140</v>
      </c>
      <c r="I81" s="73"/>
      <c r="J81" s="73"/>
      <c r="L81" s="39">
        <v>1963</v>
      </c>
      <c r="M81" s="39">
        <v>0</v>
      </c>
      <c r="N81" s="46" t="s">
        <v>25</v>
      </c>
      <c r="O81" s="39">
        <v>0</v>
      </c>
      <c r="P81" s="46" t="s">
        <v>25</v>
      </c>
      <c r="Q81" s="39">
        <v>0</v>
      </c>
      <c r="R81" s="46" t="s">
        <v>25</v>
      </c>
      <c r="S81" s="39">
        <v>0</v>
      </c>
      <c r="T81" s="46" t="s">
        <v>25</v>
      </c>
      <c r="U81" s="39">
        <v>0</v>
      </c>
      <c r="V81" s="46" t="s">
        <v>25</v>
      </c>
      <c r="W81" s="39">
        <v>0</v>
      </c>
      <c r="X81" s="46" t="s">
        <v>25</v>
      </c>
      <c r="Y81" s="39">
        <v>0</v>
      </c>
      <c r="Z81" s="46" t="s">
        <v>25</v>
      </c>
      <c r="AA81" s="39">
        <v>0</v>
      </c>
      <c r="AB81" s="46" t="s">
        <v>25</v>
      </c>
      <c r="AC81" s="39">
        <v>0</v>
      </c>
      <c r="AD81" s="46" t="s">
        <v>25</v>
      </c>
      <c r="AE81" s="39">
        <v>0</v>
      </c>
      <c r="AF81" s="46" t="s">
        <v>25</v>
      </c>
      <c r="AG81" s="39">
        <v>0</v>
      </c>
      <c r="AH81" s="46" t="s">
        <v>25</v>
      </c>
      <c r="AI81" s="39">
        <v>0</v>
      </c>
      <c r="AJ81" s="46" t="s">
        <v>25</v>
      </c>
      <c r="AK81" s="39">
        <v>0</v>
      </c>
      <c r="AL81" s="40"/>
      <c r="AM81" s="41">
        <f t="shared" si="8"/>
        <v>0</v>
      </c>
      <c r="AN81" s="42">
        <f>12-12</f>
        <v>0</v>
      </c>
      <c r="AO81" s="39">
        <v>1963</v>
      </c>
      <c r="AP81" s="41"/>
      <c r="AQ81" s="37">
        <v>11.368473652643303</v>
      </c>
      <c r="AR81" s="50"/>
      <c r="AS81" s="56">
        <v>9.6999999999999993</v>
      </c>
      <c r="AT81" s="56">
        <v>4.8</v>
      </c>
    </row>
    <row r="82" spans="1:46" s="80" customFormat="1" x14ac:dyDescent="0.25">
      <c r="A82" s="18"/>
      <c r="B82" s="18"/>
      <c r="C82" s="18"/>
      <c r="D82" s="18"/>
      <c r="E82" s="76"/>
      <c r="F82" s="76"/>
      <c r="G82" s="76"/>
      <c r="H82" s="76"/>
      <c r="I82" s="73"/>
      <c r="J82" s="73"/>
      <c r="L82" s="39">
        <v>1964</v>
      </c>
      <c r="M82" s="39">
        <v>0</v>
      </c>
      <c r="N82" s="46" t="s">
        <v>25</v>
      </c>
      <c r="O82" s="39">
        <v>0</v>
      </c>
      <c r="P82" s="46" t="s">
        <v>25</v>
      </c>
      <c r="Q82" s="39">
        <v>0</v>
      </c>
      <c r="R82" s="46" t="s">
        <v>25</v>
      </c>
      <c r="S82" s="39">
        <v>0</v>
      </c>
      <c r="T82" s="46" t="s">
        <v>25</v>
      </c>
      <c r="U82" s="39">
        <v>0</v>
      </c>
      <c r="V82" s="46" t="s">
        <v>25</v>
      </c>
      <c r="W82" s="39">
        <v>0</v>
      </c>
      <c r="X82" s="46" t="s">
        <v>25</v>
      </c>
      <c r="Y82" s="39">
        <v>0</v>
      </c>
      <c r="Z82" s="46" t="s">
        <v>25</v>
      </c>
      <c r="AA82" s="39">
        <v>0</v>
      </c>
      <c r="AB82" s="46" t="s">
        <v>25</v>
      </c>
      <c r="AC82" s="39">
        <v>0</v>
      </c>
      <c r="AD82" s="46" t="s">
        <v>25</v>
      </c>
      <c r="AE82" s="39">
        <v>0</v>
      </c>
      <c r="AF82" s="46" t="s">
        <v>25</v>
      </c>
      <c r="AG82" s="39">
        <v>1.07</v>
      </c>
      <c r="AH82" s="46" t="s">
        <v>36</v>
      </c>
      <c r="AI82" s="39">
        <v>2.3199999999999998</v>
      </c>
      <c r="AJ82" s="46"/>
      <c r="AK82" s="39">
        <v>3.39</v>
      </c>
      <c r="AL82" s="40"/>
      <c r="AM82" s="41">
        <f t="shared" si="8"/>
        <v>3.3899999999999997</v>
      </c>
      <c r="AN82" s="42">
        <f>12-10</f>
        <v>2</v>
      </c>
      <c r="AO82" s="39">
        <v>1964</v>
      </c>
      <c r="AP82" s="41"/>
      <c r="AQ82" s="37">
        <v>11.368473652643303</v>
      </c>
      <c r="AR82" s="50"/>
      <c r="AS82" s="56">
        <v>12</v>
      </c>
      <c r="AT82" s="56">
        <v>5.74</v>
      </c>
    </row>
    <row r="83" spans="1:46" s="80" customFormat="1" x14ac:dyDescent="0.25">
      <c r="A83" s="18"/>
      <c r="B83" s="31">
        <v>1996</v>
      </c>
      <c r="C83" s="31">
        <v>1997</v>
      </c>
      <c r="D83" s="31">
        <v>1998</v>
      </c>
      <c r="E83" s="72">
        <v>1999</v>
      </c>
      <c r="F83" s="72">
        <v>2000</v>
      </c>
      <c r="G83" s="72">
        <v>2001</v>
      </c>
      <c r="H83" s="72">
        <v>2002</v>
      </c>
      <c r="I83" s="74"/>
      <c r="J83" s="74"/>
      <c r="L83" s="27">
        <v>1965</v>
      </c>
      <c r="M83" s="27">
        <v>0.86</v>
      </c>
      <c r="N83" s="43"/>
      <c r="O83" s="27">
        <v>0.74</v>
      </c>
      <c r="P83" s="43"/>
      <c r="Q83" s="27">
        <v>0.83</v>
      </c>
      <c r="R83" s="43"/>
      <c r="S83" s="27">
        <v>1.86</v>
      </c>
      <c r="T83" s="43"/>
      <c r="U83" s="27">
        <v>1.06</v>
      </c>
      <c r="V83" s="43"/>
      <c r="W83" s="27">
        <v>1.86</v>
      </c>
      <c r="X83" s="43"/>
      <c r="Y83" s="27">
        <v>0.87</v>
      </c>
      <c r="Z83" s="43"/>
      <c r="AA83" s="27">
        <v>2.44</v>
      </c>
      <c r="AB83" s="43"/>
      <c r="AC83" s="27">
        <v>0.91</v>
      </c>
      <c r="AD83" s="43"/>
      <c r="AE83" s="27">
        <v>0.23</v>
      </c>
      <c r="AF83" s="43"/>
      <c r="AG83" s="27">
        <v>1.67</v>
      </c>
      <c r="AH83" s="43"/>
      <c r="AI83" s="27">
        <v>1.92</v>
      </c>
      <c r="AJ83" s="43"/>
      <c r="AK83" s="27">
        <v>15.25</v>
      </c>
      <c r="AL83" s="16"/>
      <c r="AM83" s="37">
        <f t="shared" si="8"/>
        <v>15.25</v>
      </c>
      <c r="AN83" s="36">
        <f t="shared" si="9"/>
        <v>12</v>
      </c>
      <c r="AO83" s="27">
        <v>1965</v>
      </c>
      <c r="AP83" s="37">
        <f t="shared" ref="AP83:AP113" si="11">(AM83*12)/AN83</f>
        <v>15.25</v>
      </c>
      <c r="AQ83" s="37">
        <v>11.368473652643303</v>
      </c>
      <c r="AR83" s="50"/>
      <c r="AS83" s="56">
        <v>19.3</v>
      </c>
      <c r="AT83" s="56">
        <v>7.6</v>
      </c>
    </row>
    <row r="84" spans="1:46" s="80" customFormat="1" ht="30" x14ac:dyDescent="0.25">
      <c r="A84" s="18" t="s">
        <v>71</v>
      </c>
      <c r="B84" s="18">
        <v>20413</v>
      </c>
      <c r="C84" s="18">
        <v>19750</v>
      </c>
      <c r="D84" s="18">
        <v>18916</v>
      </c>
      <c r="E84" s="76">
        <v>23588</v>
      </c>
      <c r="F84" s="76">
        <v>22525</v>
      </c>
      <c r="G84" s="76" t="s">
        <v>75</v>
      </c>
      <c r="H84" s="76">
        <v>21850</v>
      </c>
      <c r="I84" s="73"/>
      <c r="J84" s="73"/>
      <c r="L84" s="27"/>
      <c r="M84" s="27"/>
      <c r="N84" s="43"/>
      <c r="O84" s="27"/>
      <c r="P84" s="43"/>
      <c r="Q84" s="27"/>
      <c r="R84" s="43"/>
      <c r="S84" s="27"/>
      <c r="T84" s="43"/>
      <c r="U84" s="27"/>
      <c r="V84" s="43"/>
      <c r="W84" s="27"/>
      <c r="X84" s="43"/>
      <c r="Y84" s="27"/>
      <c r="Z84" s="43"/>
      <c r="AA84" s="27"/>
      <c r="AB84" s="43"/>
      <c r="AC84" s="27"/>
      <c r="AD84" s="43"/>
      <c r="AE84" s="27"/>
      <c r="AF84" s="43"/>
      <c r="AG84" s="27"/>
      <c r="AH84" s="43"/>
      <c r="AI84" s="27"/>
      <c r="AJ84" s="43"/>
      <c r="AK84" s="27"/>
      <c r="AL84" s="16"/>
      <c r="AM84" s="51"/>
      <c r="AN84" s="50"/>
      <c r="AO84" s="22">
        <v>24006</v>
      </c>
      <c r="AP84" s="51"/>
      <c r="AQ84" s="51"/>
      <c r="AR84" s="21">
        <v>2.3393999999999999</v>
      </c>
      <c r="AS84" s="56"/>
      <c r="AT84" s="56"/>
    </row>
    <row r="85" spans="1:46" s="80" customFormat="1" ht="45" x14ac:dyDescent="0.25">
      <c r="A85" s="18" t="s">
        <v>72</v>
      </c>
      <c r="B85" s="18">
        <v>57779</v>
      </c>
      <c r="C85" s="18">
        <v>55140</v>
      </c>
      <c r="D85" s="18">
        <v>60985</v>
      </c>
      <c r="E85" s="76">
        <v>68883</v>
      </c>
      <c r="F85" s="76">
        <v>70601</v>
      </c>
      <c r="G85" s="76" t="s">
        <v>76</v>
      </c>
      <c r="H85" s="76">
        <v>60900</v>
      </c>
      <c r="I85" s="73"/>
      <c r="J85" s="73"/>
      <c r="L85" s="27">
        <v>1966</v>
      </c>
      <c r="M85" s="27">
        <v>0.32</v>
      </c>
      <c r="N85" s="43"/>
      <c r="O85" s="27">
        <v>0.8</v>
      </c>
      <c r="P85" s="43"/>
      <c r="Q85" s="27">
        <v>0.22</v>
      </c>
      <c r="R85" s="43"/>
      <c r="S85" s="27">
        <v>0.41</v>
      </c>
      <c r="T85" s="43"/>
      <c r="U85" s="27">
        <v>0.83</v>
      </c>
      <c r="V85" s="43"/>
      <c r="W85" s="27">
        <v>0.74</v>
      </c>
      <c r="X85" s="43"/>
      <c r="Y85" s="27">
        <v>0.82</v>
      </c>
      <c r="Z85" s="43"/>
      <c r="AA85" s="27">
        <v>0.56999999999999995</v>
      </c>
      <c r="AB85" s="43"/>
      <c r="AC85" s="27">
        <v>0.44</v>
      </c>
      <c r="AD85" s="43"/>
      <c r="AE85" s="27">
        <v>0.35</v>
      </c>
      <c r="AF85" s="43"/>
      <c r="AG85" s="27">
        <v>0.34</v>
      </c>
      <c r="AH85" s="43"/>
      <c r="AI85" s="27">
        <v>2.0699999999999998</v>
      </c>
      <c r="AJ85" s="43"/>
      <c r="AK85" s="27">
        <v>7.91</v>
      </c>
      <c r="AL85" s="16"/>
      <c r="AM85" s="37">
        <f t="shared" si="8"/>
        <v>7.91</v>
      </c>
      <c r="AN85" s="36">
        <f t="shared" si="9"/>
        <v>12</v>
      </c>
      <c r="AO85" s="27">
        <v>1966</v>
      </c>
      <c r="AP85" s="37">
        <f t="shared" si="11"/>
        <v>7.91</v>
      </c>
      <c r="AQ85" s="37">
        <v>11.368473652643303</v>
      </c>
      <c r="AR85" s="50"/>
      <c r="AS85" s="56">
        <v>22.4</v>
      </c>
      <c r="AT85" s="56">
        <v>13</v>
      </c>
    </row>
    <row r="86" spans="1:46" s="80" customFormat="1" x14ac:dyDescent="0.25">
      <c r="A86" s="18"/>
      <c r="B86" s="18"/>
      <c r="C86" s="18"/>
      <c r="D86" s="18"/>
      <c r="E86" s="76"/>
      <c r="F86" s="76"/>
      <c r="G86" s="76"/>
      <c r="H86" s="76"/>
      <c r="I86" s="73"/>
      <c r="J86" s="73"/>
      <c r="L86" s="27"/>
      <c r="M86" s="27"/>
      <c r="N86" s="43"/>
      <c r="O86" s="27"/>
      <c r="P86" s="43"/>
      <c r="Q86" s="27"/>
      <c r="R86" s="43"/>
      <c r="S86" s="27"/>
      <c r="T86" s="43"/>
      <c r="U86" s="27"/>
      <c r="V86" s="43"/>
      <c r="W86" s="27"/>
      <c r="X86" s="43"/>
      <c r="Y86" s="27"/>
      <c r="Z86" s="43"/>
      <c r="AA86" s="27"/>
      <c r="AB86" s="43"/>
      <c r="AC86" s="27"/>
      <c r="AD86" s="43"/>
      <c r="AE86" s="27"/>
      <c r="AF86" s="43"/>
      <c r="AG86" s="27"/>
      <c r="AH86" s="43"/>
      <c r="AI86" s="27"/>
      <c r="AJ86" s="43"/>
      <c r="AK86" s="27"/>
      <c r="AL86" s="16"/>
      <c r="AM86" s="51"/>
      <c r="AN86" s="50"/>
      <c r="AO86" s="22">
        <v>24198</v>
      </c>
      <c r="AP86" s="51"/>
      <c r="AQ86" s="51"/>
      <c r="AR86" s="21">
        <v>2.1166</v>
      </c>
      <c r="AS86" s="56"/>
      <c r="AT86" s="56"/>
    </row>
    <row r="87" spans="1:46" s="80" customFormat="1" x14ac:dyDescent="0.25">
      <c r="A87" s="18"/>
      <c r="B87" s="31">
        <v>2003</v>
      </c>
      <c r="C87" s="31">
        <v>2004</v>
      </c>
      <c r="D87" s="31">
        <v>2005</v>
      </c>
      <c r="E87" s="72">
        <v>2006</v>
      </c>
      <c r="F87" s="72">
        <v>2007</v>
      </c>
      <c r="G87" s="72">
        <v>2009</v>
      </c>
      <c r="H87" s="72">
        <v>2010</v>
      </c>
      <c r="I87" s="74"/>
      <c r="J87" s="74"/>
      <c r="L87" s="27"/>
      <c r="M87" s="27"/>
      <c r="N87" s="43"/>
      <c r="O87" s="27"/>
      <c r="P87" s="43"/>
      <c r="Q87" s="27"/>
      <c r="R87" s="43"/>
      <c r="S87" s="27"/>
      <c r="T87" s="43"/>
      <c r="U87" s="27"/>
      <c r="V87" s="43"/>
      <c r="W87" s="27"/>
      <c r="X87" s="43"/>
      <c r="Y87" s="27"/>
      <c r="Z87" s="43"/>
      <c r="AA87" s="27"/>
      <c r="AB87" s="43"/>
      <c r="AC87" s="27"/>
      <c r="AD87" s="43"/>
      <c r="AE87" s="27"/>
      <c r="AF87" s="43"/>
      <c r="AG87" s="27"/>
      <c r="AH87" s="43"/>
      <c r="AI87" s="27"/>
      <c r="AJ87" s="43"/>
      <c r="AK87" s="27"/>
      <c r="AL87" s="16"/>
      <c r="AM87" s="51"/>
      <c r="AN87" s="50"/>
      <c r="AO87" s="22">
        <v>24399</v>
      </c>
      <c r="AP87" s="51"/>
      <c r="AQ87" s="51"/>
      <c r="AR87" s="21">
        <v>2.04976</v>
      </c>
      <c r="AS87" s="56"/>
      <c r="AT87" s="56"/>
    </row>
    <row r="88" spans="1:46" s="80" customFormat="1" ht="30" x14ac:dyDescent="0.25">
      <c r="A88" s="18" t="s">
        <v>71</v>
      </c>
      <c r="B88" s="18">
        <v>21850</v>
      </c>
      <c r="C88" s="18">
        <v>23126</v>
      </c>
      <c r="D88" s="18">
        <v>23126</v>
      </c>
      <c r="E88" s="76">
        <v>24152</v>
      </c>
      <c r="F88" s="76">
        <v>24011</v>
      </c>
      <c r="G88" s="76">
        <v>24435</v>
      </c>
      <c r="H88" s="76">
        <v>24608</v>
      </c>
      <c r="I88" s="73"/>
      <c r="J88" s="73"/>
      <c r="L88" s="27">
        <v>1967</v>
      </c>
      <c r="M88" s="27">
        <v>1.4</v>
      </c>
      <c r="N88" s="43"/>
      <c r="O88" s="27">
        <v>0.53</v>
      </c>
      <c r="P88" s="43"/>
      <c r="Q88" s="27">
        <v>1.56</v>
      </c>
      <c r="R88" s="43"/>
      <c r="S88" s="27">
        <v>3.4</v>
      </c>
      <c r="T88" s="43"/>
      <c r="U88" s="27">
        <v>3.28</v>
      </c>
      <c r="V88" s="43"/>
      <c r="W88" s="27">
        <v>3.1</v>
      </c>
      <c r="X88" s="43"/>
      <c r="Y88" s="27">
        <v>0.8</v>
      </c>
      <c r="Z88" s="43"/>
      <c r="AA88" s="27">
        <v>0.31</v>
      </c>
      <c r="AB88" s="43"/>
      <c r="AC88" s="27">
        <v>1.21</v>
      </c>
      <c r="AD88" s="43"/>
      <c r="AE88" s="27">
        <v>0.09</v>
      </c>
      <c r="AF88" s="43"/>
      <c r="AG88" s="27">
        <v>0.5</v>
      </c>
      <c r="AH88" s="43"/>
      <c r="AI88" s="27">
        <v>0.48</v>
      </c>
      <c r="AJ88" s="43"/>
      <c r="AK88" s="27">
        <v>16.66</v>
      </c>
      <c r="AL88" s="16"/>
      <c r="AM88" s="37">
        <f t="shared" si="8"/>
        <v>16.66</v>
      </c>
      <c r="AN88" s="36">
        <f t="shared" si="9"/>
        <v>12</v>
      </c>
      <c r="AO88" s="27">
        <v>1967</v>
      </c>
      <c r="AP88" s="37">
        <f t="shared" si="11"/>
        <v>16.66</v>
      </c>
      <c r="AQ88" s="37">
        <v>11.368473652643303</v>
      </c>
      <c r="AR88" s="50"/>
      <c r="AS88" s="56">
        <v>19.36</v>
      </c>
      <c r="AT88" s="56">
        <v>9.5</v>
      </c>
    </row>
    <row r="89" spans="1:46" s="80" customFormat="1" ht="45" x14ac:dyDescent="0.25">
      <c r="A89" s="18" t="s">
        <v>72</v>
      </c>
      <c r="B89" s="18">
        <v>60900</v>
      </c>
      <c r="C89" s="18">
        <v>65687</v>
      </c>
      <c r="D89" s="18">
        <v>65687</v>
      </c>
      <c r="E89" s="76">
        <v>96610</v>
      </c>
      <c r="F89" s="76">
        <v>96738</v>
      </c>
      <c r="G89" s="76">
        <v>97539</v>
      </c>
      <c r="H89" s="76">
        <v>97536</v>
      </c>
      <c r="I89" s="73"/>
      <c r="J89" s="73"/>
      <c r="L89" s="27">
        <v>1968</v>
      </c>
      <c r="M89" s="27">
        <v>1.34</v>
      </c>
      <c r="N89" s="43"/>
      <c r="O89" s="27">
        <v>1.52</v>
      </c>
      <c r="P89" s="43"/>
      <c r="Q89" s="27">
        <v>1.1399999999999999</v>
      </c>
      <c r="R89" s="43"/>
      <c r="S89" s="27">
        <v>0.46</v>
      </c>
      <c r="T89" s="43"/>
      <c r="U89" s="27">
        <v>1.49</v>
      </c>
      <c r="V89" s="43"/>
      <c r="W89" s="27">
        <v>2.14</v>
      </c>
      <c r="X89" s="43"/>
      <c r="Y89" s="27">
        <v>0.77</v>
      </c>
      <c r="Z89" s="43"/>
      <c r="AA89" s="27">
        <v>1.54</v>
      </c>
      <c r="AB89" s="43"/>
      <c r="AC89" s="27">
        <v>1.01</v>
      </c>
      <c r="AD89" s="43"/>
      <c r="AE89" s="27">
        <v>1.1399999999999999</v>
      </c>
      <c r="AF89" s="43"/>
      <c r="AG89" s="27">
        <v>0.27</v>
      </c>
      <c r="AH89" s="43"/>
      <c r="AI89" s="27">
        <v>1.85</v>
      </c>
      <c r="AJ89" s="43"/>
      <c r="AK89" s="27">
        <v>14.67</v>
      </c>
      <c r="AL89" s="16"/>
      <c r="AM89" s="37">
        <f t="shared" si="8"/>
        <v>14.669999999999998</v>
      </c>
      <c r="AN89" s="36">
        <f t="shared" si="9"/>
        <v>12</v>
      </c>
      <c r="AO89" s="27">
        <v>1968</v>
      </c>
      <c r="AP89" s="37">
        <f t="shared" si="11"/>
        <v>14.669999999999996</v>
      </c>
      <c r="AQ89" s="37">
        <v>11.368473652643303</v>
      </c>
      <c r="AR89" s="50"/>
      <c r="AS89" s="56">
        <v>18.16</v>
      </c>
      <c r="AT89" s="56">
        <v>9</v>
      </c>
    </row>
    <row r="90" spans="1:46" s="80" customFormat="1" x14ac:dyDescent="0.25">
      <c r="A90" s="18"/>
      <c r="B90" s="18"/>
      <c r="C90" s="18"/>
      <c r="D90" s="18"/>
      <c r="E90" s="76"/>
      <c r="F90" s="76"/>
      <c r="G90" s="76"/>
      <c r="H90" s="76"/>
      <c r="I90" s="73"/>
      <c r="J90" s="73"/>
      <c r="L90" s="27">
        <v>1969</v>
      </c>
      <c r="M90" s="27">
        <v>1.63</v>
      </c>
      <c r="N90" s="43"/>
      <c r="O90" s="27">
        <v>2.72</v>
      </c>
      <c r="P90" s="43"/>
      <c r="Q90" s="27">
        <v>1.36</v>
      </c>
      <c r="R90" s="43"/>
      <c r="S90" s="27">
        <v>0.72</v>
      </c>
      <c r="T90" s="43"/>
      <c r="U90" s="27">
        <v>0.42</v>
      </c>
      <c r="V90" s="43"/>
      <c r="W90" s="27">
        <v>4.37</v>
      </c>
      <c r="X90" s="43"/>
      <c r="Y90" s="27">
        <v>1.18</v>
      </c>
      <c r="Z90" s="43"/>
      <c r="AA90" s="27">
        <v>0.69</v>
      </c>
      <c r="AB90" s="43"/>
      <c r="AC90" s="27">
        <v>0.28000000000000003</v>
      </c>
      <c r="AD90" s="43"/>
      <c r="AE90" s="27">
        <v>1.38</v>
      </c>
      <c r="AF90" s="43"/>
      <c r="AG90" s="27">
        <v>0.73</v>
      </c>
      <c r="AH90" s="43"/>
      <c r="AI90" s="27">
        <v>1.61</v>
      </c>
      <c r="AJ90" s="43"/>
      <c r="AK90" s="27">
        <v>17.09</v>
      </c>
      <c r="AL90" s="16"/>
      <c r="AM90" s="37">
        <f t="shared" si="8"/>
        <v>17.089999999999996</v>
      </c>
      <c r="AN90" s="36">
        <f t="shared" si="9"/>
        <v>12</v>
      </c>
      <c r="AO90" s="27">
        <v>1969</v>
      </c>
      <c r="AP90" s="37">
        <f t="shared" si="11"/>
        <v>17.089999999999996</v>
      </c>
      <c r="AQ90" s="37">
        <v>11.368473652643303</v>
      </c>
      <c r="AR90" s="50"/>
      <c r="AS90" s="56">
        <v>22.9</v>
      </c>
      <c r="AT90" s="56"/>
    </row>
    <row r="91" spans="1:46" s="80" customFormat="1" x14ac:dyDescent="0.25">
      <c r="A91" s="18"/>
      <c r="B91" s="31">
        <v>2011</v>
      </c>
      <c r="C91" s="31">
        <v>2012</v>
      </c>
      <c r="D91" s="18"/>
      <c r="E91" s="76"/>
      <c r="F91" s="76"/>
      <c r="G91" s="76"/>
      <c r="H91" s="76"/>
      <c r="I91" s="73"/>
      <c r="J91" s="73"/>
      <c r="L91" s="27">
        <v>1970</v>
      </c>
      <c r="M91" s="27">
        <v>0.27</v>
      </c>
      <c r="N91" s="43"/>
      <c r="O91" s="27">
        <v>0.25</v>
      </c>
      <c r="P91" s="43"/>
      <c r="Q91" s="27">
        <v>0.91</v>
      </c>
      <c r="R91" s="43"/>
      <c r="S91" s="27">
        <v>1.05</v>
      </c>
      <c r="T91" s="43"/>
      <c r="U91" s="27">
        <v>0.36</v>
      </c>
      <c r="V91" s="43"/>
      <c r="W91" s="27">
        <v>1.19</v>
      </c>
      <c r="X91" s="43"/>
      <c r="Y91" s="27">
        <v>2.27</v>
      </c>
      <c r="Z91" s="43"/>
      <c r="AA91" s="27">
        <v>1.58</v>
      </c>
      <c r="AB91" s="43"/>
      <c r="AC91" s="27">
        <v>1.23</v>
      </c>
      <c r="AD91" s="43"/>
      <c r="AE91" s="27">
        <v>0.44</v>
      </c>
      <c r="AF91" s="43"/>
      <c r="AG91" s="27">
        <v>2.4900000000000002</v>
      </c>
      <c r="AH91" s="43"/>
      <c r="AI91" s="27">
        <v>1</v>
      </c>
      <c r="AJ91" s="43"/>
      <c r="AK91" s="27">
        <v>13.04</v>
      </c>
      <c r="AL91" s="16"/>
      <c r="AM91" s="37">
        <f t="shared" si="8"/>
        <v>13.040000000000001</v>
      </c>
      <c r="AN91" s="36">
        <f t="shared" si="9"/>
        <v>12</v>
      </c>
      <c r="AO91" s="27">
        <v>1970</v>
      </c>
      <c r="AP91" s="37">
        <f t="shared" si="11"/>
        <v>13.040000000000001</v>
      </c>
      <c r="AQ91" s="37">
        <v>11.368473652643303</v>
      </c>
      <c r="AR91" s="50"/>
      <c r="AS91" s="56"/>
      <c r="AT91" s="56"/>
    </row>
    <row r="92" spans="1:46" s="80" customFormat="1" ht="30" x14ac:dyDescent="0.25">
      <c r="A92" s="18" t="s">
        <v>71</v>
      </c>
      <c r="B92" s="18">
        <v>24357</v>
      </c>
      <c r="C92" s="18">
        <v>25234</v>
      </c>
      <c r="D92" s="18"/>
      <c r="E92" s="76"/>
      <c r="F92" s="76"/>
      <c r="G92" s="76"/>
      <c r="H92" s="76"/>
      <c r="I92" s="73"/>
      <c r="J92" s="73"/>
      <c r="L92" s="27">
        <v>1971</v>
      </c>
      <c r="M92" s="27">
        <v>0.65</v>
      </c>
      <c r="N92" s="43"/>
      <c r="O92" s="27">
        <v>1.29</v>
      </c>
      <c r="P92" s="43"/>
      <c r="Q92" s="27">
        <v>0.91</v>
      </c>
      <c r="R92" s="43"/>
      <c r="S92" s="27">
        <v>3.1</v>
      </c>
      <c r="T92" s="43"/>
      <c r="U92" s="27">
        <v>3.7</v>
      </c>
      <c r="V92" s="43"/>
      <c r="W92" s="27">
        <v>0.53</v>
      </c>
      <c r="X92" s="43"/>
      <c r="Y92" s="27">
        <v>0.21</v>
      </c>
      <c r="Z92" s="43"/>
      <c r="AA92" s="27">
        <v>0.25</v>
      </c>
      <c r="AB92" s="43"/>
      <c r="AC92" s="27">
        <v>0.38</v>
      </c>
      <c r="AD92" s="43"/>
      <c r="AE92" s="27">
        <v>0.52</v>
      </c>
      <c r="AF92" s="43"/>
      <c r="AG92" s="27">
        <v>2.31</v>
      </c>
      <c r="AH92" s="43"/>
      <c r="AI92" s="27">
        <v>2.2000000000000002</v>
      </c>
      <c r="AJ92" s="43"/>
      <c r="AK92" s="27">
        <v>16.05</v>
      </c>
      <c r="AL92" s="16"/>
      <c r="AM92" s="37">
        <f t="shared" si="8"/>
        <v>16.05</v>
      </c>
      <c r="AN92" s="36">
        <f t="shared" si="9"/>
        <v>12</v>
      </c>
      <c r="AO92" s="27">
        <v>1971</v>
      </c>
      <c r="AP92" s="37">
        <f t="shared" si="11"/>
        <v>16.05</v>
      </c>
      <c r="AQ92" s="37">
        <v>11.368473652643303</v>
      </c>
      <c r="AR92" s="50"/>
      <c r="AS92" s="56"/>
      <c r="AT92" s="56"/>
    </row>
    <row r="93" spans="1:46" s="80" customFormat="1" ht="45" x14ac:dyDescent="0.25">
      <c r="A93" s="18" t="s">
        <v>72</v>
      </c>
      <c r="B93" s="18">
        <v>96791</v>
      </c>
      <c r="C93" s="18">
        <v>65687</v>
      </c>
      <c r="D93" s="18"/>
      <c r="E93" s="76"/>
      <c r="F93" s="76"/>
      <c r="G93" s="76"/>
      <c r="H93" s="76"/>
      <c r="I93" s="73"/>
      <c r="J93" s="73"/>
      <c r="L93" s="27">
        <v>1972</v>
      </c>
      <c r="M93" s="27">
        <v>0.18</v>
      </c>
      <c r="N93" s="43"/>
      <c r="O93" s="27">
        <v>0.41</v>
      </c>
      <c r="P93" s="43"/>
      <c r="Q93" s="27">
        <v>0.09</v>
      </c>
      <c r="R93" s="43"/>
      <c r="S93" s="27">
        <v>0.92</v>
      </c>
      <c r="T93" s="43"/>
      <c r="U93" s="27">
        <v>0.44</v>
      </c>
      <c r="V93" s="43"/>
      <c r="W93" s="27">
        <v>0.24</v>
      </c>
      <c r="X93" s="43"/>
      <c r="Y93" s="27">
        <v>0.28000000000000003</v>
      </c>
      <c r="Z93" s="43"/>
      <c r="AA93" s="27">
        <v>0.52</v>
      </c>
      <c r="AB93" s="43"/>
      <c r="AC93" s="27">
        <v>2.1</v>
      </c>
      <c r="AD93" s="43"/>
      <c r="AE93" s="27">
        <v>1.17</v>
      </c>
      <c r="AF93" s="43"/>
      <c r="AG93" s="27">
        <v>0.83</v>
      </c>
      <c r="AH93" s="43"/>
      <c r="AI93" s="27">
        <v>1.82</v>
      </c>
      <c r="AJ93" s="43"/>
      <c r="AK93" s="27">
        <v>9</v>
      </c>
      <c r="AL93" s="16"/>
      <c r="AM93" s="37">
        <f t="shared" si="8"/>
        <v>9</v>
      </c>
      <c r="AN93" s="36">
        <f t="shared" si="9"/>
        <v>12</v>
      </c>
      <c r="AO93" s="27">
        <v>1972</v>
      </c>
      <c r="AP93" s="37">
        <f t="shared" si="11"/>
        <v>9</v>
      </c>
      <c r="AQ93" s="37">
        <v>11.368473652643303</v>
      </c>
      <c r="AR93" s="50"/>
      <c r="AS93" s="56"/>
      <c r="AT93" s="56"/>
    </row>
    <row r="94" spans="1:46" s="80" customFormat="1" x14ac:dyDescent="0.25">
      <c r="A94" s="14"/>
      <c r="B94" s="14"/>
      <c r="C94" s="14"/>
      <c r="D94" s="14"/>
      <c r="E94" s="17"/>
      <c r="F94" s="17"/>
      <c r="G94" s="17"/>
      <c r="H94" s="17"/>
      <c r="I94" s="17"/>
      <c r="J94" s="17"/>
      <c r="L94" s="27">
        <v>1973</v>
      </c>
      <c r="M94" s="27">
        <v>1.78</v>
      </c>
      <c r="N94" s="43"/>
      <c r="O94" s="27">
        <v>0.44</v>
      </c>
      <c r="P94" s="43"/>
      <c r="Q94" s="27">
        <v>3.3</v>
      </c>
      <c r="R94" s="43"/>
      <c r="S94" s="27">
        <v>0.87</v>
      </c>
      <c r="T94" s="43"/>
      <c r="U94" s="27">
        <v>1.43</v>
      </c>
      <c r="V94" s="43"/>
      <c r="W94" s="27">
        <v>1.31</v>
      </c>
      <c r="X94" s="43"/>
      <c r="Y94" s="27">
        <v>0.26</v>
      </c>
      <c r="Z94" s="43"/>
      <c r="AA94" s="27">
        <v>0.34</v>
      </c>
      <c r="AB94" s="43"/>
      <c r="AC94" s="27">
        <v>0.15</v>
      </c>
      <c r="AD94" s="43"/>
      <c r="AE94" s="27">
        <v>0.86</v>
      </c>
      <c r="AF94" s="43"/>
      <c r="AG94" s="27">
        <v>2.14</v>
      </c>
      <c r="AH94" s="43"/>
      <c r="AI94" s="27">
        <v>1.08</v>
      </c>
      <c r="AJ94" s="43"/>
      <c r="AK94" s="27">
        <v>13.96</v>
      </c>
      <c r="AL94" s="16"/>
      <c r="AM94" s="37">
        <f t="shared" si="8"/>
        <v>13.959999999999999</v>
      </c>
      <c r="AN94" s="36">
        <f t="shared" si="9"/>
        <v>12</v>
      </c>
      <c r="AO94" s="27">
        <v>1973</v>
      </c>
      <c r="AP94" s="37">
        <f t="shared" si="11"/>
        <v>13.959999999999999</v>
      </c>
      <c r="AQ94" s="37">
        <v>11.368473652643303</v>
      </c>
      <c r="AR94" s="50"/>
      <c r="AS94" s="56"/>
      <c r="AT94" s="56"/>
    </row>
    <row r="95" spans="1:46" s="80" customFormat="1" x14ac:dyDescent="0.25">
      <c r="A95" s="36">
        <v>1975</v>
      </c>
      <c r="B95" s="32">
        <v>53388</v>
      </c>
      <c r="C95" s="32">
        <v>17796</v>
      </c>
      <c r="D95" s="14"/>
      <c r="E95" s="17"/>
      <c r="F95" s="17"/>
      <c r="G95" s="17"/>
      <c r="H95" s="17"/>
      <c r="I95" s="17"/>
      <c r="J95" s="17"/>
      <c r="L95" s="27">
        <v>1974</v>
      </c>
      <c r="M95" s="27">
        <v>0.61</v>
      </c>
      <c r="N95" s="43"/>
      <c r="O95" s="27">
        <v>0.6</v>
      </c>
      <c r="P95" s="43"/>
      <c r="Q95" s="27">
        <v>0.9</v>
      </c>
      <c r="R95" s="43"/>
      <c r="S95" s="27">
        <v>0.61</v>
      </c>
      <c r="T95" s="43"/>
      <c r="U95" s="27">
        <v>0.4</v>
      </c>
      <c r="V95" s="43"/>
      <c r="W95" s="27">
        <v>0</v>
      </c>
      <c r="X95" s="43"/>
      <c r="Y95" s="27">
        <v>0.57999999999999996</v>
      </c>
      <c r="Z95" s="43"/>
      <c r="AA95" s="27">
        <v>0.17</v>
      </c>
      <c r="AB95" s="43"/>
      <c r="AC95" s="27">
        <v>0.01</v>
      </c>
      <c r="AD95" s="43"/>
      <c r="AE95" s="27">
        <v>1.72</v>
      </c>
      <c r="AF95" s="43"/>
      <c r="AG95" s="27">
        <v>1</v>
      </c>
      <c r="AH95" s="43"/>
      <c r="AI95" s="27">
        <v>1.18</v>
      </c>
      <c r="AJ95" s="43"/>
      <c r="AK95" s="27">
        <v>7.78</v>
      </c>
      <c r="AL95" s="16"/>
      <c r="AM95" s="37">
        <f t="shared" si="8"/>
        <v>7.7799999999999994</v>
      </c>
      <c r="AN95" s="36">
        <f t="shared" si="9"/>
        <v>12</v>
      </c>
      <c r="AO95" s="27">
        <v>1974</v>
      </c>
      <c r="AP95" s="37">
        <f t="shared" si="11"/>
        <v>7.7799999999999985</v>
      </c>
      <c r="AQ95" s="37">
        <v>11.368473652643303</v>
      </c>
      <c r="AR95" s="50"/>
      <c r="AS95" s="56"/>
      <c r="AT95" s="56"/>
    </row>
    <row r="96" spans="1:46" s="80" customFormat="1" x14ac:dyDescent="0.25">
      <c r="A96" s="36">
        <v>1976</v>
      </c>
      <c r="B96" s="32">
        <v>56151</v>
      </c>
      <c r="C96" s="32">
        <v>18717</v>
      </c>
      <c r="D96" s="14"/>
      <c r="E96" s="17"/>
      <c r="F96" s="17"/>
      <c r="G96" s="17"/>
      <c r="H96" s="17"/>
      <c r="I96" s="17"/>
      <c r="J96" s="17"/>
      <c r="L96" s="27">
        <v>1975</v>
      </c>
      <c r="M96" s="27">
        <v>1.47</v>
      </c>
      <c r="N96" s="43"/>
      <c r="O96" s="27">
        <v>0.86</v>
      </c>
      <c r="P96" s="43"/>
      <c r="Q96" s="27">
        <v>1.89</v>
      </c>
      <c r="R96" s="43"/>
      <c r="S96" s="27">
        <v>3</v>
      </c>
      <c r="T96" s="43"/>
      <c r="U96" s="27">
        <v>3.12</v>
      </c>
      <c r="V96" s="43"/>
      <c r="W96" s="27">
        <v>1.06</v>
      </c>
      <c r="X96" s="43"/>
      <c r="Y96" s="27">
        <v>0.35</v>
      </c>
      <c r="Z96" s="43"/>
      <c r="AA96" s="27">
        <v>0.53</v>
      </c>
      <c r="AB96" s="43"/>
      <c r="AC96" s="27">
        <v>0.63</v>
      </c>
      <c r="AD96" s="43"/>
      <c r="AE96" s="27">
        <v>3.25</v>
      </c>
      <c r="AF96" s="43"/>
      <c r="AG96" s="27">
        <v>1.21</v>
      </c>
      <c r="AH96" s="43"/>
      <c r="AI96" s="27">
        <v>0.93</v>
      </c>
      <c r="AJ96" s="43"/>
      <c r="AK96" s="27">
        <v>18.3</v>
      </c>
      <c r="AL96" s="16"/>
      <c r="AM96" s="37">
        <f t="shared" si="8"/>
        <v>18.3</v>
      </c>
      <c r="AN96" s="36">
        <f t="shared" si="9"/>
        <v>12</v>
      </c>
      <c r="AO96" s="27">
        <v>1975</v>
      </c>
      <c r="AP96" s="37">
        <f t="shared" si="11"/>
        <v>18.3</v>
      </c>
      <c r="AQ96" s="37">
        <v>11.368473652643303</v>
      </c>
      <c r="AR96" s="50"/>
      <c r="AS96" s="56">
        <v>53.387999999999998</v>
      </c>
      <c r="AT96" s="56">
        <v>17.795999999999999</v>
      </c>
    </row>
    <row r="97" spans="1:46" s="80" customFormat="1" x14ac:dyDescent="0.25">
      <c r="A97" s="36">
        <v>1977</v>
      </c>
      <c r="B97" s="32">
        <v>52956</v>
      </c>
      <c r="C97" s="32">
        <v>19988</v>
      </c>
      <c r="J97" s="17"/>
      <c r="L97" s="27">
        <v>1976</v>
      </c>
      <c r="M97" s="27">
        <v>0.5</v>
      </c>
      <c r="N97" s="43"/>
      <c r="O97" s="27">
        <v>1.55</v>
      </c>
      <c r="P97" s="43"/>
      <c r="Q97" s="27">
        <v>1.01</v>
      </c>
      <c r="R97" s="43"/>
      <c r="S97" s="27">
        <v>1.37</v>
      </c>
      <c r="T97" s="43"/>
      <c r="U97" s="27">
        <v>0.93</v>
      </c>
      <c r="V97" s="43"/>
      <c r="W97" s="27">
        <v>0.74</v>
      </c>
      <c r="X97" s="43"/>
      <c r="Y97" s="27">
        <v>2.33</v>
      </c>
      <c r="Z97" s="43"/>
      <c r="AA97" s="27">
        <v>1.1100000000000001</v>
      </c>
      <c r="AB97" s="43"/>
      <c r="AC97" s="27">
        <v>1.72</v>
      </c>
      <c r="AD97" s="43"/>
      <c r="AE97" s="27">
        <v>0.99</v>
      </c>
      <c r="AF97" s="43"/>
      <c r="AG97" s="27">
        <v>0.33</v>
      </c>
      <c r="AH97" s="43"/>
      <c r="AI97" s="27">
        <v>0.15</v>
      </c>
      <c r="AJ97" s="43"/>
      <c r="AK97" s="27">
        <v>12.73</v>
      </c>
      <c r="AL97" s="16"/>
      <c r="AM97" s="37">
        <f t="shared" si="8"/>
        <v>12.73</v>
      </c>
      <c r="AN97" s="36">
        <f t="shared" si="9"/>
        <v>12</v>
      </c>
      <c r="AO97" s="27">
        <v>1976</v>
      </c>
      <c r="AP97" s="37">
        <f t="shared" si="11"/>
        <v>12.729999999999999</v>
      </c>
      <c r="AQ97" s="37">
        <v>11.368473652643303</v>
      </c>
      <c r="AR97" s="50"/>
      <c r="AS97" s="56">
        <v>56.151000000000003</v>
      </c>
      <c r="AT97" s="56">
        <v>18.716999999999999</v>
      </c>
    </row>
    <row r="98" spans="1:46" s="80" customFormat="1" x14ac:dyDescent="0.25">
      <c r="A98" s="36">
        <v>1978</v>
      </c>
      <c r="B98" s="75">
        <v>59760</v>
      </c>
      <c r="C98" s="32">
        <v>21855</v>
      </c>
      <c r="I98" s="17"/>
      <c r="J98" s="17"/>
      <c r="L98" s="27">
        <v>1977</v>
      </c>
      <c r="M98" s="27">
        <v>0.5</v>
      </c>
      <c r="N98" s="43"/>
      <c r="O98" s="27">
        <v>0.48</v>
      </c>
      <c r="P98" s="43"/>
      <c r="Q98" s="27">
        <v>1.56</v>
      </c>
      <c r="R98" s="43"/>
      <c r="S98" s="27">
        <v>0.84</v>
      </c>
      <c r="T98" s="43"/>
      <c r="U98" s="27">
        <v>3</v>
      </c>
      <c r="V98" s="43"/>
      <c r="W98" s="27">
        <v>1.5</v>
      </c>
      <c r="X98" s="43"/>
      <c r="Y98" s="27">
        <v>0.44</v>
      </c>
      <c r="Z98" s="43"/>
      <c r="AA98" s="27">
        <v>3.34</v>
      </c>
      <c r="AB98" s="43"/>
      <c r="AC98" s="27">
        <v>0.95</v>
      </c>
      <c r="AD98" s="43"/>
      <c r="AE98" s="27">
        <v>0.05</v>
      </c>
      <c r="AF98" s="43"/>
      <c r="AG98" s="27">
        <v>0.5</v>
      </c>
      <c r="AH98" s="43"/>
      <c r="AI98" s="27">
        <v>0.67</v>
      </c>
      <c r="AJ98" s="43"/>
      <c r="AK98" s="27">
        <v>13.83</v>
      </c>
      <c r="AL98" s="16"/>
      <c r="AM98" s="37">
        <f t="shared" si="8"/>
        <v>13.83</v>
      </c>
      <c r="AN98" s="36">
        <f t="shared" si="9"/>
        <v>12</v>
      </c>
      <c r="AO98" s="27">
        <v>1977</v>
      </c>
      <c r="AP98" s="37">
        <f t="shared" si="11"/>
        <v>13.83</v>
      </c>
      <c r="AQ98" s="37">
        <v>11.368473652643303</v>
      </c>
      <c r="AR98" s="50"/>
      <c r="AS98" s="56">
        <v>52.956000000000003</v>
      </c>
      <c r="AT98" s="56">
        <v>19.988</v>
      </c>
    </row>
    <row r="99" spans="1:46" s="80" customFormat="1" x14ac:dyDescent="0.25">
      <c r="A99" s="36">
        <v>1979</v>
      </c>
      <c r="B99" s="75">
        <v>61839</v>
      </c>
      <c r="C99" s="32">
        <v>22583</v>
      </c>
      <c r="D99" s="14"/>
      <c r="I99" s="17"/>
      <c r="J99" s="17"/>
      <c r="L99" s="27">
        <v>1978</v>
      </c>
      <c r="M99" s="27">
        <v>1.29</v>
      </c>
      <c r="N99" s="43"/>
      <c r="O99" s="27">
        <v>2.0299999999999998</v>
      </c>
      <c r="P99" s="43"/>
      <c r="Q99" s="27">
        <v>2.08</v>
      </c>
      <c r="R99" s="43"/>
      <c r="S99" s="27">
        <v>3.68</v>
      </c>
      <c r="T99" s="43"/>
      <c r="U99" s="27">
        <v>0.53</v>
      </c>
      <c r="V99" s="43"/>
      <c r="W99" s="27">
        <v>0.02</v>
      </c>
      <c r="X99" s="43"/>
      <c r="Y99" s="27">
        <v>0.13</v>
      </c>
      <c r="Z99" s="43"/>
      <c r="AA99" s="27">
        <v>0.09</v>
      </c>
      <c r="AB99" s="43"/>
      <c r="AC99" s="27">
        <v>2.74</v>
      </c>
      <c r="AD99" s="43"/>
      <c r="AE99" s="27">
        <v>1.05</v>
      </c>
      <c r="AF99" s="43"/>
      <c r="AG99" s="27">
        <v>0.76</v>
      </c>
      <c r="AH99" s="43"/>
      <c r="AI99" s="27">
        <v>1.48</v>
      </c>
      <c r="AJ99" s="43"/>
      <c r="AK99" s="27">
        <v>15.88</v>
      </c>
      <c r="AL99" s="16"/>
      <c r="AM99" s="37">
        <f t="shared" si="8"/>
        <v>15.88</v>
      </c>
      <c r="AN99" s="36">
        <f t="shared" si="9"/>
        <v>12</v>
      </c>
      <c r="AO99" s="27">
        <v>1978</v>
      </c>
      <c r="AP99" s="37">
        <f t="shared" si="11"/>
        <v>15.88</v>
      </c>
      <c r="AQ99" s="37">
        <v>11.368473652643303</v>
      </c>
      <c r="AR99" s="50"/>
      <c r="AS99" s="56">
        <v>59.76</v>
      </c>
      <c r="AT99" s="56">
        <v>21.855</v>
      </c>
    </row>
    <row r="100" spans="1:46" s="80" customFormat="1" x14ac:dyDescent="0.25">
      <c r="A100" s="36">
        <v>1980</v>
      </c>
      <c r="B100" s="75">
        <v>64035</v>
      </c>
      <c r="C100" s="32">
        <v>23055</v>
      </c>
      <c r="D100" s="14"/>
      <c r="E100" s="17"/>
      <c r="F100" s="17"/>
      <c r="I100" s="17"/>
      <c r="J100" s="17"/>
      <c r="L100" s="27">
        <v>1979</v>
      </c>
      <c r="M100" s="27">
        <v>1</v>
      </c>
      <c r="N100" s="43"/>
      <c r="O100" s="27">
        <v>0.51</v>
      </c>
      <c r="P100" s="43"/>
      <c r="Q100" s="27">
        <v>1.38</v>
      </c>
      <c r="R100" s="43"/>
      <c r="S100" s="27">
        <v>1.33</v>
      </c>
      <c r="T100" s="43"/>
      <c r="U100" s="27">
        <v>0.81</v>
      </c>
      <c r="V100" s="43"/>
      <c r="W100" s="27">
        <v>0.26</v>
      </c>
      <c r="X100" s="43"/>
      <c r="Y100" s="27">
        <v>0.84</v>
      </c>
      <c r="Z100" s="43"/>
      <c r="AA100" s="27">
        <v>2.16</v>
      </c>
      <c r="AB100" s="43"/>
      <c r="AC100" s="27">
        <v>7.0000000000000007E-2</v>
      </c>
      <c r="AD100" s="43"/>
      <c r="AE100" s="27">
        <v>0.62</v>
      </c>
      <c r="AF100" s="43"/>
      <c r="AG100" s="27">
        <v>0.51</v>
      </c>
      <c r="AH100" s="43"/>
      <c r="AI100" s="27">
        <v>0.25</v>
      </c>
      <c r="AJ100" s="43"/>
      <c r="AK100" s="27">
        <v>9.74</v>
      </c>
      <c r="AL100" s="16"/>
      <c r="AM100" s="37">
        <f t="shared" si="8"/>
        <v>9.7399999999999984</v>
      </c>
      <c r="AN100" s="36">
        <f t="shared" si="9"/>
        <v>12</v>
      </c>
      <c r="AO100" s="27">
        <v>1979</v>
      </c>
      <c r="AP100" s="37">
        <f t="shared" si="11"/>
        <v>9.7399999999999984</v>
      </c>
      <c r="AQ100" s="37">
        <v>11.368473652643303</v>
      </c>
      <c r="AR100" s="50"/>
      <c r="AS100" s="56">
        <v>61.838999999999999</v>
      </c>
      <c r="AT100" s="56">
        <v>22.582999999999998</v>
      </c>
    </row>
    <row r="101" spans="1:46" s="80" customFormat="1" ht="14.45" customHeight="1" x14ac:dyDescent="0.25">
      <c r="A101" s="36">
        <v>1981</v>
      </c>
      <c r="B101" s="75">
        <v>71745</v>
      </c>
      <c r="C101" s="32">
        <v>25279</v>
      </c>
      <c r="D101" s="14"/>
      <c r="E101" s="17"/>
      <c r="F101" s="17"/>
      <c r="G101" s="17"/>
      <c r="H101" s="17"/>
      <c r="I101" s="17"/>
      <c r="J101" s="17"/>
      <c r="L101" s="27">
        <v>1980</v>
      </c>
      <c r="M101" s="27">
        <v>2.0099999999999998</v>
      </c>
      <c r="N101" s="43"/>
      <c r="O101" s="27">
        <v>0.82</v>
      </c>
      <c r="P101" s="43"/>
      <c r="Q101" s="27">
        <v>0.75</v>
      </c>
      <c r="R101" s="43"/>
      <c r="S101" s="27">
        <v>0.57999999999999996</v>
      </c>
      <c r="T101" s="43"/>
      <c r="U101" s="27">
        <v>4.63</v>
      </c>
      <c r="V101" s="43"/>
      <c r="W101" s="27">
        <v>0.45</v>
      </c>
      <c r="X101" s="43"/>
      <c r="Y101" s="27">
        <v>1.53</v>
      </c>
      <c r="Z101" s="43"/>
      <c r="AA101" s="27">
        <v>0.17</v>
      </c>
      <c r="AB101" s="43"/>
      <c r="AC101" s="27">
        <v>2.06</v>
      </c>
      <c r="AD101" s="43"/>
      <c r="AE101" s="27">
        <v>0.7</v>
      </c>
      <c r="AF101" s="43"/>
      <c r="AG101" s="27">
        <v>1.62</v>
      </c>
      <c r="AH101" s="43"/>
      <c r="AI101" s="27">
        <v>0.16</v>
      </c>
      <c r="AJ101" s="43"/>
      <c r="AK101" s="27">
        <v>15.48</v>
      </c>
      <c r="AL101" s="16"/>
      <c r="AM101" s="37">
        <f t="shared" si="8"/>
        <v>15.479999999999997</v>
      </c>
      <c r="AN101" s="36">
        <f t="shared" si="9"/>
        <v>12</v>
      </c>
      <c r="AO101" s="27">
        <v>1980</v>
      </c>
      <c r="AP101" s="37">
        <f t="shared" si="11"/>
        <v>15.479999999999997</v>
      </c>
      <c r="AQ101" s="37">
        <v>11.368473652643303</v>
      </c>
      <c r="AR101" s="50"/>
      <c r="AS101" s="56">
        <v>64.034999999999997</v>
      </c>
      <c r="AT101" s="56">
        <v>23.055</v>
      </c>
    </row>
    <row r="102" spans="1:46" s="80" customFormat="1" ht="14.45" customHeight="1" x14ac:dyDescent="0.25">
      <c r="A102" s="36">
        <v>1982</v>
      </c>
      <c r="B102" s="32">
        <v>73336</v>
      </c>
      <c r="C102" s="32">
        <v>25305</v>
      </c>
      <c r="D102" s="14"/>
      <c r="E102" s="17"/>
      <c r="F102" s="17"/>
      <c r="G102" s="17"/>
      <c r="H102" s="17"/>
      <c r="I102" s="17"/>
      <c r="J102" s="17"/>
      <c r="L102" s="27">
        <v>1981</v>
      </c>
      <c r="M102" s="27">
        <v>0.72</v>
      </c>
      <c r="N102" s="43"/>
      <c r="O102" s="27">
        <v>0.19</v>
      </c>
      <c r="P102" s="43"/>
      <c r="Q102" s="27">
        <v>2.4700000000000002</v>
      </c>
      <c r="R102" s="43"/>
      <c r="S102" s="27">
        <v>0.63</v>
      </c>
      <c r="T102" s="43"/>
      <c r="U102" s="27">
        <v>2.2999999999999998</v>
      </c>
      <c r="V102" s="43"/>
      <c r="W102" s="27">
        <v>0.34</v>
      </c>
      <c r="X102" s="43"/>
      <c r="Y102" s="27">
        <v>0</v>
      </c>
      <c r="Z102" s="43"/>
      <c r="AA102" s="27">
        <v>0</v>
      </c>
      <c r="AB102" s="43"/>
      <c r="AC102" s="27">
        <v>0.16</v>
      </c>
      <c r="AD102" s="43"/>
      <c r="AE102" s="27">
        <v>1.74</v>
      </c>
      <c r="AF102" s="43"/>
      <c r="AG102" s="27">
        <v>0.12</v>
      </c>
      <c r="AH102" s="43"/>
      <c r="AI102" s="27">
        <v>0.83</v>
      </c>
      <c r="AJ102" s="43"/>
      <c r="AK102" s="27">
        <v>9.5</v>
      </c>
      <c r="AL102" s="16"/>
      <c r="AM102" s="37">
        <f t="shared" si="8"/>
        <v>9.4999999999999982</v>
      </c>
      <c r="AN102" s="36">
        <f t="shared" si="9"/>
        <v>12</v>
      </c>
      <c r="AO102" s="27">
        <v>1981</v>
      </c>
      <c r="AP102" s="37">
        <f t="shared" si="11"/>
        <v>9.4999999999999982</v>
      </c>
      <c r="AQ102" s="37">
        <v>11.368473652643303</v>
      </c>
      <c r="AR102" s="50"/>
      <c r="AS102" s="56">
        <v>71.745000000000005</v>
      </c>
      <c r="AT102" s="56">
        <v>25.279</v>
      </c>
    </row>
    <row r="103" spans="1:46" s="80" customFormat="1" x14ac:dyDescent="0.25">
      <c r="A103" s="36">
        <v>1983</v>
      </c>
      <c r="B103" s="32">
        <v>71857</v>
      </c>
      <c r="C103" s="32">
        <v>24812</v>
      </c>
      <c r="E103" s="17"/>
      <c r="F103" s="17"/>
      <c r="G103" s="17"/>
      <c r="H103" s="17"/>
      <c r="I103" s="17"/>
      <c r="J103" s="17"/>
      <c r="L103" s="27"/>
      <c r="M103" s="27"/>
      <c r="N103" s="43"/>
      <c r="O103" s="27"/>
      <c r="P103" s="43"/>
      <c r="Q103" s="27"/>
      <c r="R103" s="43"/>
      <c r="S103" s="27"/>
      <c r="T103" s="43"/>
      <c r="U103" s="27"/>
      <c r="V103" s="43"/>
      <c r="W103" s="27"/>
      <c r="X103" s="43"/>
      <c r="Y103" s="27"/>
      <c r="Z103" s="43"/>
      <c r="AA103" s="27"/>
      <c r="AB103" s="43"/>
      <c r="AC103" s="27"/>
      <c r="AD103" s="43"/>
      <c r="AE103" s="27"/>
      <c r="AF103" s="43"/>
      <c r="AG103" s="27"/>
      <c r="AH103" s="43"/>
      <c r="AI103" s="27"/>
      <c r="AJ103" s="43"/>
      <c r="AK103" s="27"/>
      <c r="AL103" s="16"/>
      <c r="AM103" s="51"/>
      <c r="AN103" s="50"/>
      <c r="AO103" s="22">
        <v>29719</v>
      </c>
      <c r="AP103" s="51"/>
      <c r="AQ103" s="51"/>
      <c r="AR103" s="21">
        <v>0.57036799999999999</v>
      </c>
      <c r="AS103" s="56"/>
      <c r="AT103" s="56"/>
    </row>
    <row r="104" spans="1:46" s="80" customFormat="1" x14ac:dyDescent="0.25">
      <c r="A104" s="36">
        <v>1984</v>
      </c>
      <c r="B104" s="32">
        <v>78730</v>
      </c>
      <c r="C104" s="55">
        <v>26844</v>
      </c>
      <c r="E104" s="17"/>
      <c r="F104" s="17"/>
      <c r="G104" s="17"/>
      <c r="H104" s="17"/>
      <c r="I104" s="17"/>
      <c r="J104" s="17"/>
      <c r="L104" s="27"/>
      <c r="M104" s="27"/>
      <c r="N104" s="43"/>
      <c r="O104" s="27"/>
      <c r="P104" s="43"/>
      <c r="Q104" s="27"/>
      <c r="R104" s="43"/>
      <c r="S104" s="27"/>
      <c r="T104" s="43"/>
      <c r="U104" s="27"/>
      <c r="V104" s="43"/>
      <c r="W104" s="27"/>
      <c r="X104" s="43"/>
      <c r="Y104" s="27"/>
      <c r="Z104" s="43"/>
      <c r="AA104" s="27"/>
      <c r="AB104" s="43"/>
      <c r="AC104" s="27"/>
      <c r="AD104" s="43"/>
      <c r="AE104" s="27"/>
      <c r="AF104" s="43"/>
      <c r="AG104" s="27"/>
      <c r="AH104" s="43"/>
      <c r="AI104" s="27"/>
      <c r="AJ104" s="43"/>
      <c r="AK104" s="27"/>
      <c r="AL104" s="16"/>
      <c r="AM104" s="51"/>
      <c r="AN104" s="50"/>
      <c r="AO104" s="22">
        <v>29862</v>
      </c>
      <c r="AP104" s="51"/>
      <c r="AQ104" s="51"/>
      <c r="AR104" s="21">
        <v>6.6839999999999997E-2</v>
      </c>
      <c r="AS104" s="56"/>
      <c r="AT104" s="56"/>
    </row>
    <row r="105" spans="1:46" s="80" customFormat="1" x14ac:dyDescent="0.25">
      <c r="A105" s="36">
        <v>1985</v>
      </c>
      <c r="B105" s="75">
        <v>77848</v>
      </c>
      <c r="C105" s="55">
        <v>26844</v>
      </c>
      <c r="H105" s="17"/>
      <c r="I105" s="17"/>
      <c r="J105" s="17"/>
      <c r="L105" s="27">
        <v>1982</v>
      </c>
      <c r="M105" s="27">
        <v>1.4</v>
      </c>
      <c r="N105" s="43"/>
      <c r="O105" s="27">
        <v>0.36</v>
      </c>
      <c r="P105" s="43"/>
      <c r="Q105" s="27">
        <v>3.08</v>
      </c>
      <c r="R105" s="43"/>
      <c r="S105" s="27">
        <v>0.89</v>
      </c>
      <c r="T105" s="43"/>
      <c r="U105" s="27">
        <v>1.1200000000000001</v>
      </c>
      <c r="V105" s="43"/>
      <c r="W105" s="27">
        <v>0.78</v>
      </c>
      <c r="X105" s="43"/>
      <c r="Y105" s="27">
        <v>1.86</v>
      </c>
      <c r="Z105" s="43"/>
      <c r="AA105" s="27">
        <v>1.26</v>
      </c>
      <c r="AB105" s="43"/>
      <c r="AC105" s="27">
        <v>4.1900000000000004</v>
      </c>
      <c r="AD105" s="43"/>
      <c r="AE105" s="27">
        <v>1.1100000000000001</v>
      </c>
      <c r="AF105" s="43"/>
      <c r="AG105" s="27">
        <v>0.7</v>
      </c>
      <c r="AH105" s="43"/>
      <c r="AI105" s="27">
        <v>0.91</v>
      </c>
      <c r="AJ105" s="43"/>
      <c r="AK105" s="27">
        <v>17.66</v>
      </c>
      <c r="AL105" s="16"/>
      <c r="AM105" s="37">
        <f t="shared" si="8"/>
        <v>17.66</v>
      </c>
      <c r="AN105" s="36">
        <f t="shared" si="9"/>
        <v>12</v>
      </c>
      <c r="AO105" s="27">
        <v>1982</v>
      </c>
      <c r="AP105" s="37">
        <f t="shared" si="11"/>
        <v>17.66</v>
      </c>
      <c r="AQ105" s="37">
        <v>11.368473652643303</v>
      </c>
      <c r="AR105" s="50"/>
      <c r="AS105" s="56">
        <v>73.335999999999999</v>
      </c>
      <c r="AT105" s="56">
        <v>25.305</v>
      </c>
    </row>
    <row r="106" spans="1:46" s="80" customFormat="1" x14ac:dyDescent="0.25">
      <c r="A106" s="36">
        <v>1986</v>
      </c>
      <c r="B106" s="75">
        <v>58883</v>
      </c>
      <c r="C106" s="55">
        <v>20656</v>
      </c>
      <c r="D106" s="14"/>
      <c r="I106" s="17"/>
      <c r="J106" s="17"/>
      <c r="L106" s="27"/>
      <c r="M106" s="27"/>
      <c r="N106" s="43"/>
      <c r="O106" s="27"/>
      <c r="P106" s="43"/>
      <c r="Q106" s="27"/>
      <c r="R106" s="43"/>
      <c r="S106" s="27"/>
      <c r="T106" s="43"/>
      <c r="U106" s="27"/>
      <c r="V106" s="43"/>
      <c r="W106" s="27"/>
      <c r="X106" s="43"/>
      <c r="Y106" s="27"/>
      <c r="Z106" s="43"/>
      <c r="AA106" s="27"/>
      <c r="AB106" s="43"/>
      <c r="AC106" s="27"/>
      <c r="AD106" s="43"/>
      <c r="AE106" s="27"/>
      <c r="AF106" s="43"/>
      <c r="AG106" s="27"/>
      <c r="AH106" s="43"/>
      <c r="AI106" s="27"/>
      <c r="AJ106" s="43"/>
      <c r="AK106" s="27"/>
      <c r="AL106" s="16"/>
      <c r="AM106" s="51"/>
      <c r="AN106" s="50"/>
      <c r="AO106" s="22">
        <v>30020</v>
      </c>
      <c r="AP106" s="51"/>
      <c r="AQ106" s="51"/>
      <c r="AR106" s="21">
        <v>0.28964000000000001</v>
      </c>
      <c r="AS106" s="56"/>
      <c r="AT106" s="56"/>
    </row>
    <row r="107" spans="1:46" s="80" customFormat="1" x14ac:dyDescent="0.25">
      <c r="A107" s="36">
        <v>1987</v>
      </c>
      <c r="B107" s="75">
        <v>66028</v>
      </c>
      <c r="C107" s="32">
        <v>22966</v>
      </c>
      <c r="G107" s="17"/>
      <c r="H107" s="17"/>
      <c r="I107" s="17"/>
      <c r="J107" s="17"/>
      <c r="L107" s="27"/>
      <c r="M107" s="27"/>
      <c r="N107" s="43"/>
      <c r="O107" s="27"/>
      <c r="P107" s="43"/>
      <c r="Q107" s="27"/>
      <c r="R107" s="43"/>
      <c r="S107" s="27"/>
      <c r="T107" s="43"/>
      <c r="U107" s="27"/>
      <c r="V107" s="43"/>
      <c r="W107" s="27"/>
      <c r="X107" s="43"/>
      <c r="Y107" s="27"/>
      <c r="Z107" s="43"/>
      <c r="AA107" s="27"/>
      <c r="AB107" s="43"/>
      <c r="AC107" s="27"/>
      <c r="AD107" s="43"/>
      <c r="AE107" s="27"/>
      <c r="AF107" s="43"/>
      <c r="AG107" s="27"/>
      <c r="AH107" s="43"/>
      <c r="AI107" s="27"/>
      <c r="AJ107" s="43"/>
      <c r="AK107" s="27"/>
      <c r="AL107" s="16"/>
      <c r="AM107" s="51"/>
      <c r="AN107" s="50"/>
      <c r="AO107" s="22">
        <v>30062</v>
      </c>
      <c r="AP107" s="51"/>
      <c r="AQ107" s="51"/>
      <c r="AR107" s="21">
        <v>0.42899999999999999</v>
      </c>
      <c r="AS107" s="56"/>
      <c r="AT107" s="56"/>
    </row>
    <row r="108" spans="1:46" s="80" customFormat="1" x14ac:dyDescent="0.25">
      <c r="A108" s="36">
        <v>1988</v>
      </c>
      <c r="B108" s="75">
        <v>63356</v>
      </c>
      <c r="C108" s="32">
        <v>21569</v>
      </c>
      <c r="D108" s="14"/>
      <c r="E108" s="17"/>
      <c r="F108" s="17"/>
      <c r="G108" s="17"/>
      <c r="H108" s="17"/>
      <c r="I108" s="17"/>
      <c r="J108" s="17"/>
      <c r="L108" s="27"/>
      <c r="M108" s="27"/>
      <c r="N108" s="43"/>
      <c r="O108" s="27"/>
      <c r="P108" s="43"/>
      <c r="Q108" s="27"/>
      <c r="R108" s="43"/>
      <c r="S108" s="27"/>
      <c r="T108" s="43"/>
      <c r="U108" s="27"/>
      <c r="V108" s="43"/>
      <c r="W108" s="27"/>
      <c r="X108" s="43"/>
      <c r="Y108" s="27"/>
      <c r="Z108" s="43"/>
      <c r="AA108" s="27"/>
      <c r="AB108" s="43"/>
      <c r="AC108" s="27"/>
      <c r="AD108" s="43"/>
      <c r="AE108" s="27"/>
      <c r="AF108" s="43"/>
      <c r="AG108" s="27"/>
      <c r="AH108" s="43"/>
      <c r="AI108" s="27"/>
      <c r="AJ108" s="43"/>
      <c r="AK108" s="27"/>
      <c r="AL108" s="16"/>
      <c r="AM108" s="51"/>
      <c r="AN108" s="50"/>
      <c r="AO108" s="22">
        <v>30071</v>
      </c>
      <c r="AP108" s="51"/>
      <c r="AQ108" s="51"/>
      <c r="AR108" s="21">
        <v>0.76900000000000002</v>
      </c>
      <c r="AS108" s="56"/>
      <c r="AT108" s="56"/>
    </row>
    <row r="109" spans="1:46" s="80" customFormat="1" x14ac:dyDescent="0.25">
      <c r="A109" s="36">
        <v>1989</v>
      </c>
      <c r="B109" s="32">
        <v>66734</v>
      </c>
      <c r="C109" s="32">
        <v>23485</v>
      </c>
      <c r="D109" s="14"/>
      <c r="E109" s="17"/>
      <c r="F109" s="17"/>
      <c r="G109" s="17"/>
      <c r="H109" s="17"/>
      <c r="I109" s="17"/>
      <c r="J109" s="17"/>
      <c r="L109" s="27">
        <v>1983</v>
      </c>
      <c r="M109" s="27">
        <v>2.4900000000000002</v>
      </c>
      <c r="N109" s="43"/>
      <c r="O109" s="27">
        <v>0.59</v>
      </c>
      <c r="P109" s="43"/>
      <c r="Q109" s="27">
        <v>2.64</v>
      </c>
      <c r="R109" s="43"/>
      <c r="S109" s="27">
        <v>2.3199999999999998</v>
      </c>
      <c r="T109" s="43"/>
      <c r="U109" s="27">
        <v>0.66</v>
      </c>
      <c r="V109" s="43"/>
      <c r="W109" s="27">
        <v>1.49</v>
      </c>
      <c r="X109" s="43"/>
      <c r="Y109" s="27">
        <v>0.32</v>
      </c>
      <c r="Z109" s="43"/>
      <c r="AA109" s="27">
        <v>4.42</v>
      </c>
      <c r="AB109" s="43"/>
      <c r="AC109" s="27">
        <v>1.41</v>
      </c>
      <c r="AD109" s="43"/>
      <c r="AE109" s="27">
        <v>1.56</v>
      </c>
      <c r="AF109" s="43"/>
      <c r="AG109" s="27">
        <v>1.37</v>
      </c>
      <c r="AH109" s="43"/>
      <c r="AI109" s="27">
        <v>3.65</v>
      </c>
      <c r="AJ109" s="43"/>
      <c r="AK109" s="27">
        <v>22.92</v>
      </c>
      <c r="AL109" s="16"/>
      <c r="AM109" s="37">
        <f t="shared" si="8"/>
        <v>22.919999999999998</v>
      </c>
      <c r="AN109" s="36">
        <f t="shared" si="9"/>
        <v>12</v>
      </c>
      <c r="AO109" s="27">
        <v>1983</v>
      </c>
      <c r="AP109" s="37">
        <f t="shared" si="11"/>
        <v>22.919999999999998</v>
      </c>
      <c r="AQ109" s="37">
        <v>11.368473652643303</v>
      </c>
      <c r="AR109" s="50"/>
      <c r="AS109" s="56">
        <v>71.856999999999999</v>
      </c>
      <c r="AT109" s="56">
        <v>24.812000000000001</v>
      </c>
    </row>
    <row r="110" spans="1:46" s="80" customFormat="1" x14ac:dyDescent="0.25">
      <c r="A110" s="36">
        <v>1990</v>
      </c>
      <c r="B110" s="32">
        <v>64210</v>
      </c>
      <c r="C110" s="32">
        <v>22235</v>
      </c>
      <c r="D110" s="14"/>
      <c r="E110" s="17"/>
      <c r="F110" s="17"/>
      <c r="G110" s="17"/>
      <c r="H110" s="17"/>
      <c r="I110" s="17"/>
      <c r="J110" s="17"/>
      <c r="L110" s="27"/>
      <c r="M110" s="27"/>
      <c r="N110" s="43"/>
      <c r="O110" s="27"/>
      <c r="P110" s="43"/>
      <c r="Q110" s="27"/>
      <c r="R110" s="43"/>
      <c r="S110" s="27"/>
      <c r="T110" s="43"/>
      <c r="U110" s="27"/>
      <c r="V110" s="43"/>
      <c r="W110" s="27"/>
      <c r="X110" s="43"/>
      <c r="Y110" s="27"/>
      <c r="Z110" s="43"/>
      <c r="AA110" s="27"/>
      <c r="AB110" s="43"/>
      <c r="AC110" s="27"/>
      <c r="AD110" s="43"/>
      <c r="AE110" s="27"/>
      <c r="AF110" s="43"/>
      <c r="AG110" s="27"/>
      <c r="AH110" s="43"/>
      <c r="AI110" s="27"/>
      <c r="AJ110" s="43"/>
      <c r="AK110" s="27"/>
      <c r="AL110" s="16"/>
      <c r="AM110" s="51"/>
      <c r="AN110" s="50"/>
      <c r="AO110" s="22">
        <v>30503</v>
      </c>
      <c r="AP110" s="51"/>
      <c r="AQ110" s="51"/>
      <c r="AR110" s="21">
        <v>2.39</v>
      </c>
      <c r="AS110" s="56"/>
      <c r="AT110" s="56"/>
    </row>
    <row r="111" spans="1:46" s="80" customFormat="1" x14ac:dyDescent="0.25">
      <c r="A111" s="36">
        <v>1991</v>
      </c>
      <c r="B111" s="32"/>
      <c r="C111" s="32"/>
      <c r="D111" s="14"/>
      <c r="E111" s="17"/>
      <c r="F111" s="17"/>
      <c r="G111" s="17"/>
      <c r="H111" s="17"/>
      <c r="I111" s="17"/>
      <c r="J111" s="17"/>
      <c r="L111" s="27"/>
      <c r="M111" s="27"/>
      <c r="N111" s="43"/>
      <c r="O111" s="27"/>
      <c r="P111" s="43"/>
      <c r="Q111" s="27"/>
      <c r="R111" s="43"/>
      <c r="S111" s="27"/>
      <c r="T111" s="43"/>
      <c r="U111" s="27"/>
      <c r="V111" s="43"/>
      <c r="W111" s="27"/>
      <c r="X111" s="43"/>
      <c r="Y111" s="27"/>
      <c r="Z111" s="43"/>
      <c r="AA111" s="27"/>
      <c r="AB111" s="43"/>
      <c r="AC111" s="27"/>
      <c r="AD111" s="43"/>
      <c r="AE111" s="27"/>
      <c r="AF111" s="43"/>
      <c r="AG111" s="27"/>
      <c r="AH111" s="43"/>
      <c r="AI111" s="27"/>
      <c r="AJ111" s="43"/>
      <c r="AK111" s="27"/>
      <c r="AL111" s="16"/>
      <c r="AM111" s="51"/>
      <c r="AN111" s="50"/>
      <c r="AO111" s="22">
        <v>30531</v>
      </c>
      <c r="AP111" s="51"/>
      <c r="AQ111" s="51"/>
      <c r="AR111" s="21">
        <v>2.82</v>
      </c>
      <c r="AS111" s="56"/>
      <c r="AT111" s="56"/>
    </row>
    <row r="112" spans="1:46" s="80" customFormat="1" x14ac:dyDescent="0.25">
      <c r="A112" s="36">
        <v>1992</v>
      </c>
      <c r="B112" s="75">
        <v>58585</v>
      </c>
      <c r="C112" s="32">
        <v>20640</v>
      </c>
      <c r="D112" s="14"/>
      <c r="E112" s="17"/>
      <c r="F112" s="17"/>
      <c r="G112" s="17"/>
      <c r="H112" s="17"/>
      <c r="I112" s="17"/>
      <c r="J112" s="17"/>
      <c r="L112" s="27"/>
      <c r="M112" s="27"/>
      <c r="N112" s="43"/>
      <c r="O112" s="27"/>
      <c r="P112" s="43"/>
      <c r="Q112" s="27"/>
      <c r="R112" s="43"/>
      <c r="S112" s="27"/>
      <c r="T112" s="43"/>
      <c r="U112" s="27"/>
      <c r="V112" s="43"/>
      <c r="W112" s="27"/>
      <c r="X112" s="43"/>
      <c r="Y112" s="27"/>
      <c r="Z112" s="43"/>
      <c r="AA112" s="27"/>
      <c r="AB112" s="43"/>
      <c r="AC112" s="27"/>
      <c r="AD112" s="43"/>
      <c r="AE112" s="27"/>
      <c r="AF112" s="43"/>
      <c r="AG112" s="27"/>
      <c r="AH112" s="43"/>
      <c r="AI112" s="27"/>
      <c r="AJ112" s="43"/>
      <c r="AK112" s="27"/>
      <c r="AL112" s="16"/>
      <c r="AM112" s="51"/>
      <c r="AN112" s="50"/>
      <c r="AO112" s="22">
        <v>30628</v>
      </c>
      <c r="AP112" s="51"/>
      <c r="AQ112" s="51"/>
      <c r="AR112" s="21">
        <v>2.83</v>
      </c>
      <c r="AS112" s="56"/>
      <c r="AT112" s="56"/>
    </row>
    <row r="113" spans="1:46" s="80" customFormat="1" x14ac:dyDescent="0.25">
      <c r="A113" s="36">
        <v>1993</v>
      </c>
      <c r="B113" s="75">
        <v>60478</v>
      </c>
      <c r="C113" s="32">
        <v>21421</v>
      </c>
      <c r="D113" s="14"/>
      <c r="E113" s="17"/>
      <c r="F113" s="17"/>
      <c r="G113" s="17"/>
      <c r="H113" s="17"/>
      <c r="I113" s="17"/>
      <c r="J113" s="17"/>
      <c r="L113" s="27">
        <v>1984</v>
      </c>
      <c r="M113" s="27">
        <v>0.55000000000000004</v>
      </c>
      <c r="N113" s="43"/>
      <c r="O113" s="27">
        <v>0.92</v>
      </c>
      <c r="P113" s="43"/>
      <c r="Q113" s="27">
        <v>1.69</v>
      </c>
      <c r="R113" s="43"/>
      <c r="S113" s="27">
        <v>1.38</v>
      </c>
      <c r="T113" s="43" t="s">
        <v>35</v>
      </c>
      <c r="U113" s="27">
        <v>0.35</v>
      </c>
      <c r="V113" s="43"/>
      <c r="W113" s="27">
        <v>1.41</v>
      </c>
      <c r="X113" s="43" t="s">
        <v>35</v>
      </c>
      <c r="Y113" s="27">
        <v>2.41</v>
      </c>
      <c r="Z113" s="43"/>
      <c r="AA113" s="27">
        <v>2.2000000000000002</v>
      </c>
      <c r="AB113" s="43" t="s">
        <v>34</v>
      </c>
      <c r="AC113" s="27">
        <v>3.15</v>
      </c>
      <c r="AD113" s="43"/>
      <c r="AE113" s="27">
        <v>1.5</v>
      </c>
      <c r="AF113" s="43"/>
      <c r="AG113" s="27">
        <v>0.55000000000000004</v>
      </c>
      <c r="AH113" s="43"/>
      <c r="AI113" s="27">
        <v>0.75</v>
      </c>
      <c r="AJ113" s="43" t="s">
        <v>34</v>
      </c>
      <c r="AK113" s="27">
        <v>16.86</v>
      </c>
      <c r="AL113" s="16"/>
      <c r="AM113" s="37">
        <f t="shared" si="8"/>
        <v>16.86</v>
      </c>
      <c r="AN113" s="36">
        <f t="shared" si="9"/>
        <v>12</v>
      </c>
      <c r="AO113" s="27">
        <v>1984</v>
      </c>
      <c r="AP113" s="37">
        <f t="shared" si="11"/>
        <v>16.86</v>
      </c>
      <c r="AQ113" s="37">
        <v>11.368473652643303</v>
      </c>
      <c r="AR113" s="50"/>
      <c r="AS113" s="56">
        <v>78.73</v>
      </c>
      <c r="AT113" s="56">
        <v>26.844000000000001</v>
      </c>
    </row>
    <row r="114" spans="1:46" s="80" customFormat="1" x14ac:dyDescent="0.25">
      <c r="A114" s="36">
        <v>1994</v>
      </c>
      <c r="B114" s="75">
        <v>60883</v>
      </c>
      <c r="C114" s="32">
        <v>21556</v>
      </c>
      <c r="D114" s="14"/>
      <c r="E114" s="17"/>
      <c r="F114" s="17"/>
      <c r="G114" s="17"/>
      <c r="H114" s="17"/>
      <c r="I114" s="17"/>
      <c r="J114" s="17"/>
      <c r="L114" s="27"/>
      <c r="M114" s="27"/>
      <c r="N114" s="43"/>
      <c r="O114" s="27"/>
      <c r="P114" s="43"/>
      <c r="Q114" s="27"/>
      <c r="R114" s="43"/>
      <c r="S114" s="27"/>
      <c r="T114" s="43"/>
      <c r="U114" s="27"/>
      <c r="V114" s="43"/>
      <c r="W114" s="27"/>
      <c r="X114" s="43"/>
      <c r="Y114" s="27"/>
      <c r="Z114" s="43"/>
      <c r="AA114" s="27"/>
      <c r="AB114" s="43"/>
      <c r="AC114" s="27"/>
      <c r="AD114" s="43"/>
      <c r="AE114" s="27"/>
      <c r="AF114" s="43"/>
      <c r="AG114" s="27"/>
      <c r="AH114" s="43"/>
      <c r="AI114" s="27"/>
      <c r="AJ114" s="43"/>
      <c r="AK114" s="27"/>
      <c r="AL114" s="16"/>
      <c r="AM114" s="51"/>
      <c r="AN114" s="50"/>
      <c r="AO114" s="22">
        <v>30845</v>
      </c>
      <c r="AP114" s="51"/>
      <c r="AQ114" s="51"/>
      <c r="AR114" s="21">
        <v>4.1500000000000004</v>
      </c>
      <c r="AS114" s="56"/>
      <c r="AT114" s="56"/>
    </row>
    <row r="115" spans="1:46" s="80" customFormat="1" x14ac:dyDescent="0.25">
      <c r="A115" s="36">
        <v>1995</v>
      </c>
      <c r="B115" s="75">
        <v>60883</v>
      </c>
      <c r="C115" s="32">
        <v>19750</v>
      </c>
      <c r="D115" s="14"/>
      <c r="E115" s="17"/>
      <c r="F115" s="17"/>
      <c r="G115" s="17"/>
      <c r="H115" s="17"/>
      <c r="I115" s="17"/>
      <c r="J115" s="17"/>
      <c r="L115" s="27"/>
      <c r="M115" s="27"/>
      <c r="N115" s="43"/>
      <c r="O115" s="27"/>
      <c r="P115" s="43"/>
      <c r="Q115" s="27"/>
      <c r="R115" s="43"/>
      <c r="S115" s="27"/>
      <c r="T115" s="43"/>
      <c r="U115" s="27"/>
      <c r="V115" s="43"/>
      <c r="W115" s="27"/>
      <c r="X115" s="43"/>
      <c r="Y115" s="27"/>
      <c r="Z115" s="43"/>
      <c r="AA115" s="27"/>
      <c r="AB115" s="43"/>
      <c r="AC115" s="27"/>
      <c r="AD115" s="43"/>
      <c r="AE115" s="27"/>
      <c r="AF115" s="43"/>
      <c r="AG115" s="27"/>
      <c r="AH115" s="43"/>
      <c r="AI115" s="27"/>
      <c r="AJ115" s="43"/>
      <c r="AK115" s="27"/>
      <c r="AL115" s="16"/>
      <c r="AM115" s="51"/>
      <c r="AN115" s="50"/>
      <c r="AO115" s="22">
        <v>31000</v>
      </c>
      <c r="AP115" s="51"/>
      <c r="AQ115" s="51"/>
      <c r="AR115" s="21">
        <v>3.02</v>
      </c>
      <c r="AS115" s="56"/>
      <c r="AT115" s="56"/>
    </row>
    <row r="116" spans="1:46" s="80" customFormat="1" x14ac:dyDescent="0.25">
      <c r="A116" s="36">
        <v>1996</v>
      </c>
      <c r="B116" s="32">
        <v>57779</v>
      </c>
      <c r="C116" s="32">
        <v>20413</v>
      </c>
      <c r="D116" s="14"/>
      <c r="E116" s="17"/>
      <c r="F116" s="17"/>
      <c r="G116" s="17"/>
      <c r="H116" s="17"/>
      <c r="I116" s="17"/>
      <c r="J116" s="17"/>
      <c r="L116" s="39">
        <v>1985</v>
      </c>
      <c r="M116" s="39">
        <v>0.42</v>
      </c>
      <c r="N116" s="46" t="s">
        <v>34</v>
      </c>
      <c r="O116" s="39">
        <v>0.25</v>
      </c>
      <c r="P116" s="46"/>
      <c r="Q116" s="39">
        <v>1.02</v>
      </c>
      <c r="R116" s="46"/>
      <c r="S116" s="39">
        <v>0.12</v>
      </c>
      <c r="T116" s="46"/>
      <c r="U116" s="39">
        <v>0.62</v>
      </c>
      <c r="V116" s="46" t="s">
        <v>34</v>
      </c>
      <c r="W116" s="39">
        <v>0.48</v>
      </c>
      <c r="X116" s="46" t="s">
        <v>35</v>
      </c>
      <c r="Y116" s="39">
        <v>0</v>
      </c>
      <c r="Z116" s="46" t="s">
        <v>25</v>
      </c>
      <c r="AA116" s="39">
        <v>0</v>
      </c>
      <c r="AB116" s="46" t="s">
        <v>25</v>
      </c>
      <c r="AC116" s="39">
        <v>0</v>
      </c>
      <c r="AD116" s="46" t="s">
        <v>28</v>
      </c>
      <c r="AE116" s="39">
        <v>1.31</v>
      </c>
      <c r="AF116" s="46" t="s">
        <v>37</v>
      </c>
      <c r="AG116" s="39">
        <v>1.91</v>
      </c>
      <c r="AH116" s="46"/>
      <c r="AI116" s="39">
        <v>0.69</v>
      </c>
      <c r="AJ116" s="46"/>
      <c r="AK116" s="39">
        <v>6.82</v>
      </c>
      <c r="AL116" s="40"/>
      <c r="AM116" s="41">
        <f t="shared" si="8"/>
        <v>6.82</v>
      </c>
      <c r="AN116" s="42">
        <f>12-3</f>
        <v>9</v>
      </c>
      <c r="AO116" s="39">
        <v>1985</v>
      </c>
      <c r="AP116" s="41"/>
      <c r="AQ116" s="37">
        <v>11.368473652643303</v>
      </c>
      <c r="AR116" s="50"/>
      <c r="AS116" s="56">
        <v>77.847999999999999</v>
      </c>
      <c r="AT116" s="56">
        <v>26.844000000000001</v>
      </c>
    </row>
    <row r="117" spans="1:46" s="80" customFormat="1" x14ac:dyDescent="0.25">
      <c r="A117" s="36">
        <v>1997</v>
      </c>
      <c r="B117" s="32">
        <v>55140</v>
      </c>
      <c r="C117" s="32">
        <v>19750</v>
      </c>
      <c r="D117" s="14"/>
      <c r="E117" s="17"/>
      <c r="F117" s="17"/>
      <c r="G117" s="17"/>
      <c r="H117" s="17"/>
      <c r="I117" s="17"/>
      <c r="J117" s="17"/>
      <c r="L117" s="39"/>
      <c r="M117" s="39"/>
      <c r="N117" s="46"/>
      <c r="O117" s="39"/>
      <c r="P117" s="46"/>
      <c r="Q117" s="39"/>
      <c r="R117" s="46"/>
      <c r="S117" s="39"/>
      <c r="T117" s="46"/>
      <c r="U117" s="39"/>
      <c r="V117" s="46"/>
      <c r="W117" s="39"/>
      <c r="X117" s="46"/>
      <c r="Y117" s="39"/>
      <c r="Z117" s="46"/>
      <c r="AA117" s="39"/>
      <c r="AB117" s="46"/>
      <c r="AC117" s="39"/>
      <c r="AD117" s="46"/>
      <c r="AE117" s="39"/>
      <c r="AF117" s="46"/>
      <c r="AG117" s="39"/>
      <c r="AH117" s="46"/>
      <c r="AI117" s="39"/>
      <c r="AJ117" s="46"/>
      <c r="AK117" s="39"/>
      <c r="AL117" s="40"/>
      <c r="AM117" s="51"/>
      <c r="AN117" s="50"/>
      <c r="AO117" s="22">
        <v>31065</v>
      </c>
      <c r="AP117" s="51"/>
      <c r="AQ117" s="51"/>
      <c r="AR117" s="21">
        <v>3.29</v>
      </c>
      <c r="AS117" s="56"/>
      <c r="AT117" s="56"/>
    </row>
    <row r="118" spans="1:46" s="80" customFormat="1" x14ac:dyDescent="0.25">
      <c r="A118" s="36">
        <v>1998</v>
      </c>
      <c r="B118" s="32">
        <v>60985</v>
      </c>
      <c r="C118" s="32">
        <v>18916</v>
      </c>
      <c r="D118" s="14"/>
      <c r="E118" s="17"/>
      <c r="F118" s="17"/>
      <c r="G118" s="17"/>
      <c r="H118" s="17"/>
      <c r="I118" s="17"/>
      <c r="J118" s="17"/>
      <c r="L118" s="39"/>
      <c r="M118" s="39"/>
      <c r="N118" s="46"/>
      <c r="O118" s="39"/>
      <c r="P118" s="46"/>
      <c r="Q118" s="39"/>
      <c r="R118" s="46"/>
      <c r="S118" s="39"/>
      <c r="T118" s="46"/>
      <c r="U118" s="39"/>
      <c r="V118" s="46"/>
      <c r="W118" s="39"/>
      <c r="X118" s="46"/>
      <c r="Y118" s="39"/>
      <c r="Z118" s="46"/>
      <c r="AA118" s="39"/>
      <c r="AB118" s="46"/>
      <c r="AC118" s="39"/>
      <c r="AD118" s="46"/>
      <c r="AE118" s="39"/>
      <c r="AF118" s="46"/>
      <c r="AG118" s="39"/>
      <c r="AH118" s="46"/>
      <c r="AI118" s="39"/>
      <c r="AJ118" s="46"/>
      <c r="AK118" s="39"/>
      <c r="AL118" s="40"/>
      <c r="AM118" s="51"/>
      <c r="AN118" s="50"/>
      <c r="AO118" s="22">
        <v>31194</v>
      </c>
      <c r="AP118" s="51"/>
      <c r="AQ118" s="51"/>
      <c r="AR118" s="21">
        <v>3.3</v>
      </c>
      <c r="AS118" s="56"/>
      <c r="AT118" s="56"/>
    </row>
    <row r="119" spans="1:46" s="80" customFormat="1" x14ac:dyDescent="0.25">
      <c r="A119" s="36">
        <v>1999</v>
      </c>
      <c r="B119" s="75">
        <v>68883</v>
      </c>
      <c r="C119" s="32">
        <v>23588</v>
      </c>
      <c r="D119" s="14"/>
      <c r="E119" s="17"/>
      <c r="F119" s="17"/>
      <c r="G119" s="17"/>
      <c r="H119" s="17"/>
      <c r="I119" s="17"/>
      <c r="J119" s="17"/>
      <c r="L119" s="39"/>
      <c r="M119" s="39"/>
      <c r="N119" s="46"/>
      <c r="O119" s="39"/>
      <c r="P119" s="46"/>
      <c r="Q119" s="39"/>
      <c r="R119" s="46"/>
      <c r="S119" s="39"/>
      <c r="T119" s="46"/>
      <c r="U119" s="39"/>
      <c r="V119" s="46"/>
      <c r="W119" s="39"/>
      <c r="X119" s="46"/>
      <c r="Y119" s="39"/>
      <c r="Z119" s="46"/>
      <c r="AA119" s="39"/>
      <c r="AB119" s="46"/>
      <c r="AC119" s="39"/>
      <c r="AD119" s="46"/>
      <c r="AE119" s="39"/>
      <c r="AF119" s="46"/>
      <c r="AG119" s="39"/>
      <c r="AH119" s="46"/>
      <c r="AI119" s="39"/>
      <c r="AJ119" s="46"/>
      <c r="AK119" s="39"/>
      <c r="AL119" s="40"/>
      <c r="AM119" s="51"/>
      <c r="AN119" s="50"/>
      <c r="AO119" s="22">
        <v>31354</v>
      </c>
      <c r="AP119" s="51"/>
      <c r="AQ119" s="51"/>
      <c r="AR119" s="21">
        <v>2.4900000000000002</v>
      </c>
      <c r="AS119" s="56"/>
      <c r="AT119" s="56"/>
    </row>
    <row r="120" spans="1:46" s="80" customFormat="1" x14ac:dyDescent="0.25">
      <c r="A120" s="36">
        <v>2000</v>
      </c>
      <c r="B120" s="75">
        <v>70601</v>
      </c>
      <c r="C120" s="32">
        <v>22525</v>
      </c>
      <c r="D120" s="14"/>
      <c r="E120" s="17"/>
      <c r="F120" s="17"/>
      <c r="G120" s="17"/>
      <c r="H120" s="17"/>
      <c r="I120" s="17"/>
      <c r="J120" s="17"/>
      <c r="L120" s="27">
        <v>1986</v>
      </c>
      <c r="M120" s="27">
        <v>0.23</v>
      </c>
      <c r="N120" s="43"/>
      <c r="O120" s="27">
        <v>1.59</v>
      </c>
      <c r="P120" s="43"/>
      <c r="Q120" s="27">
        <v>1.19</v>
      </c>
      <c r="R120" s="43"/>
      <c r="S120" s="27">
        <v>2.15</v>
      </c>
      <c r="T120" s="43"/>
      <c r="U120" s="27">
        <v>0.91</v>
      </c>
      <c r="V120" s="43"/>
      <c r="W120" s="27">
        <v>0.09</v>
      </c>
      <c r="X120" s="43"/>
      <c r="Y120" s="27">
        <v>0.18</v>
      </c>
      <c r="Z120" s="43"/>
      <c r="AA120" s="27">
        <v>0.37</v>
      </c>
      <c r="AB120" s="43"/>
      <c r="AC120" s="27">
        <v>0.1</v>
      </c>
      <c r="AD120" s="43"/>
      <c r="AE120" s="27">
        <v>1.33</v>
      </c>
      <c r="AF120" s="43"/>
      <c r="AG120" s="27">
        <v>0.15</v>
      </c>
      <c r="AH120" s="43"/>
      <c r="AI120" s="27">
        <v>0</v>
      </c>
      <c r="AJ120" s="43"/>
      <c r="AK120" s="27">
        <v>8.2899999999999991</v>
      </c>
      <c r="AL120" s="16"/>
      <c r="AM120" s="37">
        <f t="shared" si="8"/>
        <v>8.2900000000000009</v>
      </c>
      <c r="AN120" s="36">
        <f t="shared" si="9"/>
        <v>12</v>
      </c>
      <c r="AO120" s="27">
        <v>1986</v>
      </c>
      <c r="AP120" s="37">
        <f t="shared" ref="AP120:AP158" si="12">(AM120*12)/AN120</f>
        <v>8.2900000000000009</v>
      </c>
      <c r="AQ120" s="37">
        <v>11.368473652643303</v>
      </c>
      <c r="AR120" s="50"/>
      <c r="AS120" s="56">
        <v>58.883000000000003</v>
      </c>
      <c r="AT120" s="56">
        <v>20.655999999999999</v>
      </c>
    </row>
    <row r="121" spans="1:46" s="80" customFormat="1" x14ac:dyDescent="0.25">
      <c r="A121" s="36">
        <v>2001</v>
      </c>
      <c r="B121" s="75"/>
      <c r="C121" s="32"/>
      <c r="D121" s="14"/>
      <c r="E121" s="17"/>
      <c r="F121" s="17"/>
      <c r="G121" s="17"/>
      <c r="H121" s="17"/>
      <c r="I121" s="17"/>
      <c r="J121" s="17"/>
      <c r="L121" s="27"/>
      <c r="M121" s="27"/>
      <c r="N121" s="43"/>
      <c r="O121" s="27"/>
      <c r="P121" s="43"/>
      <c r="Q121" s="27"/>
      <c r="R121" s="43"/>
      <c r="S121" s="27"/>
      <c r="T121" s="43"/>
      <c r="U121" s="27"/>
      <c r="V121" s="43"/>
      <c r="W121" s="27"/>
      <c r="X121" s="43"/>
      <c r="Y121" s="27"/>
      <c r="Z121" s="43"/>
      <c r="AA121" s="27"/>
      <c r="AB121" s="43"/>
      <c r="AC121" s="27"/>
      <c r="AD121" s="43"/>
      <c r="AE121" s="27"/>
      <c r="AF121" s="43"/>
      <c r="AG121" s="27"/>
      <c r="AH121" s="43"/>
      <c r="AI121" s="27"/>
      <c r="AJ121" s="43"/>
      <c r="AK121" s="27"/>
      <c r="AL121" s="16"/>
      <c r="AM121" s="51"/>
      <c r="AN121" s="50"/>
      <c r="AO121" s="22">
        <v>31448</v>
      </c>
      <c r="AP121" s="51"/>
      <c r="AQ121" s="51"/>
      <c r="AR121" s="21">
        <v>2.23</v>
      </c>
      <c r="AS121" s="56"/>
      <c r="AT121" s="56"/>
    </row>
    <row r="122" spans="1:46" s="80" customFormat="1" x14ac:dyDescent="0.25">
      <c r="A122" s="36">
        <v>2002</v>
      </c>
      <c r="B122" s="75">
        <v>60900</v>
      </c>
      <c r="C122" s="32">
        <v>21850</v>
      </c>
      <c r="D122" s="14"/>
      <c r="E122" s="17"/>
      <c r="F122" s="17"/>
      <c r="G122" s="17"/>
      <c r="H122" s="17"/>
      <c r="I122" s="17"/>
      <c r="J122" s="17"/>
      <c r="L122" s="27">
        <v>1987</v>
      </c>
      <c r="M122" s="27">
        <v>1.05</v>
      </c>
      <c r="N122" s="43"/>
      <c r="O122" s="27">
        <v>1.06</v>
      </c>
      <c r="P122" s="43"/>
      <c r="Q122" s="27">
        <v>3.88</v>
      </c>
      <c r="R122" s="43"/>
      <c r="S122" s="27">
        <v>0.33</v>
      </c>
      <c r="T122" s="43" t="s">
        <v>35</v>
      </c>
      <c r="U122" s="27">
        <v>4.59</v>
      </c>
      <c r="V122" s="43"/>
      <c r="W122" s="27">
        <v>0.32</v>
      </c>
      <c r="X122" s="43"/>
      <c r="Y122" s="27">
        <v>0.14000000000000001</v>
      </c>
      <c r="Z122" s="43"/>
      <c r="AA122" s="27">
        <v>0</v>
      </c>
      <c r="AB122" s="43"/>
      <c r="AC122" s="27">
        <v>0</v>
      </c>
      <c r="AD122" s="43"/>
      <c r="AE122" s="27">
        <v>0.67</v>
      </c>
      <c r="AF122" s="43"/>
      <c r="AG122" s="27">
        <v>3.56</v>
      </c>
      <c r="AH122" s="43"/>
      <c r="AI122" s="27">
        <v>0.76</v>
      </c>
      <c r="AJ122" s="43"/>
      <c r="AK122" s="27">
        <v>16.36</v>
      </c>
      <c r="AL122" s="16"/>
      <c r="AM122" s="37">
        <f t="shared" si="8"/>
        <v>16.360000000000003</v>
      </c>
      <c r="AN122" s="36">
        <f t="shared" si="9"/>
        <v>12</v>
      </c>
      <c r="AO122" s="27">
        <v>1987</v>
      </c>
      <c r="AP122" s="37">
        <f t="shared" si="12"/>
        <v>16.360000000000003</v>
      </c>
      <c r="AQ122" s="37">
        <v>11.368473652643303</v>
      </c>
      <c r="AR122" s="50"/>
      <c r="AS122" s="56">
        <v>66.028000000000006</v>
      </c>
      <c r="AT122" s="56">
        <v>22.966000000000001</v>
      </c>
    </row>
    <row r="123" spans="1:46" s="80" customFormat="1" x14ac:dyDescent="0.25">
      <c r="A123" s="36">
        <v>2003</v>
      </c>
      <c r="B123" s="32">
        <v>60900</v>
      </c>
      <c r="C123" s="32">
        <v>21850</v>
      </c>
      <c r="D123" s="14"/>
      <c r="E123" s="17"/>
      <c r="F123" s="17"/>
      <c r="G123" s="17"/>
      <c r="H123" s="17"/>
      <c r="I123" s="17"/>
      <c r="J123" s="17"/>
      <c r="L123" s="27"/>
      <c r="M123" s="27"/>
      <c r="N123" s="43"/>
      <c r="O123" s="27"/>
      <c r="P123" s="43"/>
      <c r="Q123" s="27"/>
      <c r="R123" s="43"/>
      <c r="S123" s="27"/>
      <c r="T123" s="43"/>
      <c r="U123" s="27"/>
      <c r="V123" s="43"/>
      <c r="W123" s="27"/>
      <c r="X123" s="43"/>
      <c r="Y123" s="27"/>
      <c r="Z123" s="43"/>
      <c r="AA123" s="27"/>
      <c r="AB123" s="43"/>
      <c r="AC123" s="27"/>
      <c r="AD123" s="43"/>
      <c r="AE123" s="27"/>
      <c r="AF123" s="43"/>
      <c r="AG123" s="27"/>
      <c r="AH123" s="43"/>
      <c r="AI123" s="27"/>
      <c r="AJ123" s="43"/>
      <c r="AK123" s="27"/>
      <c r="AL123" s="16"/>
      <c r="AM123" s="51"/>
      <c r="AN123" s="50"/>
      <c r="AO123" s="22">
        <v>31817</v>
      </c>
      <c r="AP123" s="51"/>
      <c r="AQ123" s="51"/>
      <c r="AR123" s="25">
        <v>1.82</v>
      </c>
      <c r="AS123" s="56"/>
      <c r="AT123" s="56"/>
    </row>
    <row r="124" spans="1:46" s="80" customFormat="1" x14ac:dyDescent="0.25">
      <c r="A124" s="36">
        <v>2004</v>
      </c>
      <c r="B124" s="32">
        <v>65687</v>
      </c>
      <c r="C124" s="32">
        <v>23126</v>
      </c>
      <c r="D124" s="14"/>
      <c r="E124" s="17"/>
      <c r="F124" s="17"/>
      <c r="G124" s="17"/>
      <c r="H124" s="17"/>
      <c r="I124" s="17"/>
      <c r="J124" s="17"/>
      <c r="L124" s="27"/>
      <c r="M124" s="27"/>
      <c r="N124" s="43"/>
      <c r="O124" s="27"/>
      <c r="P124" s="43"/>
      <c r="Q124" s="27"/>
      <c r="R124" s="43"/>
      <c r="S124" s="27"/>
      <c r="T124" s="43"/>
      <c r="U124" s="27"/>
      <c r="V124" s="43"/>
      <c r="W124" s="27"/>
      <c r="X124" s="43"/>
      <c r="Y124" s="27"/>
      <c r="Z124" s="43"/>
      <c r="AA124" s="27"/>
      <c r="AB124" s="43"/>
      <c r="AC124" s="27"/>
      <c r="AD124" s="43"/>
      <c r="AE124" s="27"/>
      <c r="AF124" s="43"/>
      <c r="AG124" s="27"/>
      <c r="AH124" s="43"/>
      <c r="AI124" s="27"/>
      <c r="AJ124" s="43"/>
      <c r="AK124" s="27"/>
      <c r="AL124" s="16"/>
      <c r="AM124" s="51"/>
      <c r="AN124" s="50"/>
      <c r="AO124" s="22">
        <v>31999</v>
      </c>
      <c r="AP124" s="51"/>
      <c r="AQ124" s="51"/>
      <c r="AR124" s="25">
        <v>0.71299999999999997</v>
      </c>
      <c r="AS124" s="56"/>
      <c r="AT124" s="56"/>
    </row>
    <row r="125" spans="1:46" s="80" customFormat="1" x14ac:dyDescent="0.25">
      <c r="A125" s="36">
        <v>2005</v>
      </c>
      <c r="B125" s="32">
        <v>65687</v>
      </c>
      <c r="C125" s="32">
        <v>23126</v>
      </c>
      <c r="D125" s="14"/>
      <c r="E125" s="17"/>
      <c r="F125" s="17"/>
      <c r="G125" s="17"/>
      <c r="H125" s="17"/>
      <c r="I125" s="17"/>
      <c r="J125" s="17"/>
      <c r="L125" s="27">
        <v>1988</v>
      </c>
      <c r="M125" s="27">
        <v>1.37</v>
      </c>
      <c r="N125" s="43"/>
      <c r="O125" s="27">
        <v>0.08</v>
      </c>
      <c r="P125" s="43"/>
      <c r="Q125" s="27">
        <v>0.05</v>
      </c>
      <c r="R125" s="43"/>
      <c r="S125" s="27">
        <v>1.1000000000000001</v>
      </c>
      <c r="T125" s="43"/>
      <c r="U125" s="27">
        <v>2.2999999999999998</v>
      </c>
      <c r="V125" s="43"/>
      <c r="W125" s="27">
        <v>0.22</v>
      </c>
      <c r="X125" s="43"/>
      <c r="Y125" s="27">
        <v>0</v>
      </c>
      <c r="Z125" s="43"/>
      <c r="AA125" s="27">
        <v>0.75</v>
      </c>
      <c r="AB125" s="43"/>
      <c r="AC125" s="27">
        <v>0.5</v>
      </c>
      <c r="AD125" s="43"/>
      <c r="AE125" s="27">
        <v>0.52</v>
      </c>
      <c r="AF125" s="43"/>
      <c r="AG125" s="27">
        <v>1.83</v>
      </c>
      <c r="AH125" s="43"/>
      <c r="AI125" s="27">
        <v>0</v>
      </c>
      <c r="AJ125" s="43" t="s">
        <v>25</v>
      </c>
      <c r="AK125" s="27">
        <v>8.7200000000000006</v>
      </c>
      <c r="AL125" s="16"/>
      <c r="AM125" s="37">
        <f t="shared" si="8"/>
        <v>8.7200000000000006</v>
      </c>
      <c r="AN125" s="36">
        <f>12-1</f>
        <v>11</v>
      </c>
      <c r="AO125" s="27">
        <v>1988</v>
      </c>
      <c r="AP125" s="37">
        <f t="shared" si="12"/>
        <v>9.5127272727272736</v>
      </c>
      <c r="AQ125" s="37">
        <v>11.368473652643303</v>
      </c>
      <c r="AR125" s="50"/>
      <c r="AS125" s="56">
        <v>63.356000000000002</v>
      </c>
      <c r="AT125" s="56">
        <v>21.568999999999999</v>
      </c>
    </row>
    <row r="126" spans="1:46" s="80" customFormat="1" x14ac:dyDescent="0.25">
      <c r="A126" s="36">
        <v>2006</v>
      </c>
      <c r="B126" s="32">
        <v>96609.8</v>
      </c>
      <c r="C126" s="32">
        <v>24152.400000000001</v>
      </c>
      <c r="D126" s="14"/>
      <c r="E126" s="17"/>
      <c r="F126" s="17"/>
      <c r="G126" s="17"/>
      <c r="H126" s="17"/>
      <c r="I126" s="17"/>
      <c r="J126" s="17"/>
      <c r="L126" s="27"/>
      <c r="M126" s="27"/>
      <c r="N126" s="43"/>
      <c r="O126" s="27"/>
      <c r="P126" s="43"/>
      <c r="Q126" s="27"/>
      <c r="R126" s="43"/>
      <c r="S126" s="27"/>
      <c r="T126" s="43"/>
      <c r="U126" s="27"/>
      <c r="V126" s="43"/>
      <c r="W126" s="27"/>
      <c r="X126" s="43"/>
      <c r="Y126" s="27"/>
      <c r="Z126" s="43"/>
      <c r="AA126" s="27"/>
      <c r="AB126" s="43"/>
      <c r="AC126" s="27"/>
      <c r="AD126" s="43"/>
      <c r="AE126" s="27"/>
      <c r="AF126" s="43"/>
      <c r="AG126" s="27"/>
      <c r="AH126" s="43"/>
      <c r="AI126" s="27"/>
      <c r="AJ126" s="43"/>
      <c r="AK126" s="27"/>
      <c r="AL126" s="16"/>
      <c r="AM126" s="51"/>
      <c r="AN126" s="50"/>
      <c r="AO126" s="22">
        <v>32195</v>
      </c>
      <c r="AP126" s="51"/>
      <c r="AQ126" s="51"/>
      <c r="AR126" s="25">
        <v>0.62</v>
      </c>
      <c r="AS126" s="56"/>
      <c r="AT126" s="56"/>
    </row>
    <row r="127" spans="1:46" s="80" customFormat="1" x14ac:dyDescent="0.25">
      <c r="A127" s="36">
        <v>2007</v>
      </c>
      <c r="B127" s="32">
        <v>95738</v>
      </c>
      <c r="C127" s="32">
        <v>24011</v>
      </c>
      <c r="D127" s="14"/>
      <c r="H127" s="17"/>
      <c r="I127" s="17"/>
      <c r="J127" s="17"/>
      <c r="L127" s="27">
        <v>1989</v>
      </c>
      <c r="M127" s="27">
        <v>2.59</v>
      </c>
      <c r="N127" s="43" t="s">
        <v>38</v>
      </c>
      <c r="O127" s="27">
        <v>0.46</v>
      </c>
      <c r="P127" s="43"/>
      <c r="Q127" s="27">
        <v>0</v>
      </c>
      <c r="R127" s="43" t="s">
        <v>39</v>
      </c>
      <c r="S127" s="27">
        <v>0</v>
      </c>
      <c r="T127" s="43"/>
      <c r="U127" s="27">
        <v>0</v>
      </c>
      <c r="V127" s="43" t="s">
        <v>25</v>
      </c>
      <c r="W127" s="27">
        <v>0</v>
      </c>
      <c r="X127" s="43" t="s">
        <v>25</v>
      </c>
      <c r="Y127" s="27">
        <v>1.04</v>
      </c>
      <c r="Z127" s="43"/>
      <c r="AA127" s="27">
        <v>1.49</v>
      </c>
      <c r="AB127" s="43"/>
      <c r="AC127" s="27">
        <v>0</v>
      </c>
      <c r="AD127" s="43"/>
      <c r="AE127" s="27">
        <v>1.26</v>
      </c>
      <c r="AF127" s="43" t="s">
        <v>35</v>
      </c>
      <c r="AG127" s="27">
        <v>0.18</v>
      </c>
      <c r="AH127" s="43"/>
      <c r="AI127" s="27">
        <v>0.19</v>
      </c>
      <c r="AJ127" s="43"/>
      <c r="AK127" s="27">
        <v>7.21</v>
      </c>
      <c r="AL127" s="16"/>
      <c r="AM127" s="37">
        <f t="shared" si="8"/>
        <v>7.21</v>
      </c>
      <c r="AN127" s="36">
        <f>12-2</f>
        <v>10</v>
      </c>
      <c r="AO127" s="27">
        <v>1989</v>
      </c>
      <c r="AP127" s="37">
        <f t="shared" si="12"/>
        <v>8.6519999999999992</v>
      </c>
      <c r="AQ127" s="37">
        <v>11.368473652643303</v>
      </c>
      <c r="AR127" s="50"/>
      <c r="AS127" s="56">
        <v>66.733999999999995</v>
      </c>
      <c r="AT127" s="56">
        <v>23.484999999999999</v>
      </c>
    </row>
    <row r="128" spans="1:46" s="80" customFormat="1" x14ac:dyDescent="0.25">
      <c r="A128" s="36">
        <v>2008</v>
      </c>
      <c r="B128" s="32">
        <v>96603</v>
      </c>
      <c r="C128" s="32">
        <v>24220</v>
      </c>
      <c r="D128" s="14"/>
      <c r="H128" s="17"/>
      <c r="I128" s="17"/>
      <c r="J128" s="17"/>
      <c r="L128" s="27"/>
      <c r="M128" s="27"/>
      <c r="N128" s="43"/>
      <c r="O128" s="27"/>
      <c r="P128" s="43"/>
      <c r="Q128" s="27"/>
      <c r="R128" s="43"/>
      <c r="S128" s="27"/>
      <c r="T128" s="43"/>
      <c r="U128" s="27"/>
      <c r="V128" s="43"/>
      <c r="W128" s="27"/>
      <c r="X128" s="43"/>
      <c r="Y128" s="27"/>
      <c r="Z128" s="43"/>
      <c r="AA128" s="27"/>
      <c r="AB128" s="43"/>
      <c r="AC128" s="27"/>
      <c r="AD128" s="43"/>
      <c r="AE128" s="27"/>
      <c r="AF128" s="43"/>
      <c r="AG128" s="27"/>
      <c r="AH128" s="43"/>
      <c r="AI128" s="27"/>
      <c r="AJ128" s="43"/>
      <c r="AK128" s="27"/>
      <c r="AL128" s="16"/>
      <c r="AM128" s="51"/>
      <c r="AN128" s="50"/>
      <c r="AO128" s="22">
        <v>32580</v>
      </c>
      <c r="AP128" s="51"/>
      <c r="AQ128" s="51"/>
      <c r="AR128" s="25">
        <v>0.48</v>
      </c>
      <c r="AS128" s="56"/>
      <c r="AT128" s="56"/>
    </row>
    <row r="129" spans="1:46" s="80" customFormat="1" ht="14.45" customHeight="1" x14ac:dyDescent="0.25">
      <c r="A129" s="36">
        <v>2009</v>
      </c>
      <c r="B129" s="32">
        <v>97539</v>
      </c>
      <c r="C129" s="32">
        <v>24435</v>
      </c>
      <c r="D129" s="14"/>
      <c r="H129" s="17"/>
      <c r="I129" s="17"/>
      <c r="J129" s="17"/>
      <c r="L129" s="27">
        <v>1990</v>
      </c>
      <c r="M129" s="27">
        <v>0.86</v>
      </c>
      <c r="N129" s="43"/>
      <c r="O129" s="27">
        <v>0</v>
      </c>
      <c r="P129" s="43" t="s">
        <v>25</v>
      </c>
      <c r="Q129" s="27">
        <v>1.34</v>
      </c>
      <c r="R129" s="43"/>
      <c r="S129" s="27">
        <v>1.55</v>
      </c>
      <c r="T129" s="43"/>
      <c r="U129" s="27">
        <v>1.28</v>
      </c>
      <c r="V129" s="43" t="s">
        <v>34</v>
      </c>
      <c r="W129" s="27">
        <v>0.94</v>
      </c>
      <c r="X129" s="43"/>
      <c r="Y129" s="27">
        <v>0.42</v>
      </c>
      <c r="Z129" s="43"/>
      <c r="AA129" s="27">
        <v>0.55000000000000004</v>
      </c>
      <c r="AB129" s="43"/>
      <c r="AC129" s="27">
        <v>0.69</v>
      </c>
      <c r="AD129" s="43"/>
      <c r="AE129" s="27">
        <v>0.13</v>
      </c>
      <c r="AF129" s="43"/>
      <c r="AG129" s="27">
        <v>0.4</v>
      </c>
      <c r="AH129" s="43" t="s">
        <v>35</v>
      </c>
      <c r="AI129" s="27">
        <v>0.55000000000000004</v>
      </c>
      <c r="AJ129" s="43"/>
      <c r="AK129" s="27">
        <v>8.7100000000000009</v>
      </c>
      <c r="AL129" s="16"/>
      <c r="AM129" s="37">
        <f t="shared" si="8"/>
        <v>8.7100000000000009</v>
      </c>
      <c r="AN129" s="36">
        <f>12-1</f>
        <v>11</v>
      </c>
      <c r="AO129" s="27">
        <v>1990</v>
      </c>
      <c r="AP129" s="37">
        <f t="shared" si="12"/>
        <v>9.5018181818181819</v>
      </c>
      <c r="AQ129" s="37">
        <v>11.368473652643303</v>
      </c>
      <c r="AR129" s="50"/>
      <c r="AS129" s="56">
        <v>64.209999999999994</v>
      </c>
      <c r="AT129" s="56">
        <v>22.234999999999999</v>
      </c>
    </row>
    <row r="130" spans="1:46" s="80" customFormat="1" ht="14.45" customHeight="1" x14ac:dyDescent="0.25">
      <c r="A130" s="36">
        <v>2010</v>
      </c>
      <c r="B130" s="32">
        <v>97536</v>
      </c>
      <c r="C130" s="32">
        <v>24608</v>
      </c>
      <c r="D130" s="14"/>
      <c r="H130" s="17"/>
      <c r="I130" s="17"/>
      <c r="J130" s="17"/>
      <c r="L130" s="27"/>
      <c r="M130" s="27"/>
      <c r="N130" s="43"/>
      <c r="O130" s="27"/>
      <c r="P130" s="43"/>
      <c r="Q130" s="27"/>
      <c r="R130" s="43"/>
      <c r="S130" s="27"/>
      <c r="T130" s="43"/>
      <c r="U130" s="27"/>
      <c r="V130" s="43"/>
      <c r="W130" s="27"/>
      <c r="X130" s="43"/>
      <c r="Y130" s="27"/>
      <c r="Z130" s="43"/>
      <c r="AA130" s="27"/>
      <c r="AB130" s="43"/>
      <c r="AC130" s="27"/>
      <c r="AD130" s="43"/>
      <c r="AE130" s="27"/>
      <c r="AF130" s="43"/>
      <c r="AG130" s="27"/>
      <c r="AH130" s="43"/>
      <c r="AI130" s="27"/>
      <c r="AJ130" s="43"/>
      <c r="AK130" s="27"/>
      <c r="AL130" s="16"/>
      <c r="AM130" s="51"/>
      <c r="AN130" s="50"/>
      <c r="AO130" s="22">
        <v>32965</v>
      </c>
      <c r="AP130" s="51"/>
      <c r="AQ130" s="51"/>
      <c r="AR130" s="25">
        <v>0.56999999999999995</v>
      </c>
      <c r="AS130" s="56"/>
      <c r="AT130" s="56"/>
    </row>
    <row r="131" spans="1:46" s="80" customFormat="1" ht="14.45" customHeight="1" x14ac:dyDescent="0.25">
      <c r="A131" s="36">
        <v>2011</v>
      </c>
      <c r="B131" s="32">
        <v>96791</v>
      </c>
      <c r="C131" s="32">
        <v>24357</v>
      </c>
      <c r="D131" s="14"/>
      <c r="H131" s="17"/>
      <c r="I131" s="17"/>
      <c r="J131" s="17"/>
      <c r="L131" s="27"/>
      <c r="M131" s="27"/>
      <c r="N131" s="43"/>
      <c r="O131" s="27"/>
      <c r="P131" s="43"/>
      <c r="Q131" s="27"/>
      <c r="R131" s="43"/>
      <c r="S131" s="27"/>
      <c r="T131" s="43"/>
      <c r="U131" s="27"/>
      <c r="V131" s="43"/>
      <c r="W131" s="27"/>
      <c r="X131" s="43"/>
      <c r="Y131" s="27"/>
      <c r="Z131" s="43"/>
      <c r="AA131" s="27"/>
      <c r="AB131" s="43"/>
      <c r="AC131" s="27"/>
      <c r="AD131" s="43"/>
      <c r="AE131" s="27"/>
      <c r="AF131" s="43"/>
      <c r="AG131" s="27"/>
      <c r="AH131" s="43"/>
      <c r="AI131" s="27"/>
      <c r="AJ131" s="43"/>
      <c r="AK131" s="27"/>
      <c r="AL131" s="16"/>
      <c r="AM131" s="51"/>
      <c r="AN131" s="50"/>
      <c r="AO131" s="22">
        <v>33192</v>
      </c>
      <c r="AP131" s="51"/>
      <c r="AQ131" s="51"/>
      <c r="AR131" s="25">
        <v>0.12</v>
      </c>
      <c r="AS131" s="56"/>
      <c r="AT131" s="56"/>
    </row>
    <row r="132" spans="1:46" s="80" customFormat="1" x14ac:dyDescent="0.25">
      <c r="A132" s="36">
        <v>2012</v>
      </c>
      <c r="B132" s="32">
        <v>65687</v>
      </c>
      <c r="C132" s="32">
        <v>25234</v>
      </c>
      <c r="D132" s="14"/>
      <c r="H132" s="17"/>
      <c r="I132" s="17"/>
      <c r="J132" s="17"/>
      <c r="L132" s="27">
        <v>1991</v>
      </c>
      <c r="M132" s="27">
        <v>0.16</v>
      </c>
      <c r="N132" s="43"/>
      <c r="O132" s="27">
        <v>0.33</v>
      </c>
      <c r="P132" s="43"/>
      <c r="Q132" s="27">
        <v>0.91</v>
      </c>
      <c r="R132" s="43" t="s">
        <v>36</v>
      </c>
      <c r="S132" s="27">
        <v>0.54</v>
      </c>
      <c r="T132" s="43"/>
      <c r="U132" s="27">
        <v>2.5499999999999998</v>
      </c>
      <c r="V132" s="43"/>
      <c r="W132" s="27">
        <v>0.28999999999999998</v>
      </c>
      <c r="X132" s="43"/>
      <c r="Y132" s="27">
        <v>0</v>
      </c>
      <c r="Z132" s="43"/>
      <c r="AA132" s="27">
        <v>0.12</v>
      </c>
      <c r="AB132" s="43"/>
      <c r="AC132" s="27">
        <v>1.8</v>
      </c>
      <c r="AD132" s="43"/>
      <c r="AE132" s="27">
        <v>0.7</v>
      </c>
      <c r="AF132" s="43"/>
      <c r="AG132" s="27">
        <v>1.04</v>
      </c>
      <c r="AH132" s="43"/>
      <c r="AI132" s="27">
        <v>1.2</v>
      </c>
      <c r="AJ132" s="43" t="s">
        <v>40</v>
      </c>
      <c r="AK132" s="27">
        <v>8.44</v>
      </c>
      <c r="AL132" s="16"/>
      <c r="AM132" s="37">
        <f t="shared" si="8"/>
        <v>9.64</v>
      </c>
      <c r="AN132" s="36">
        <f t="shared" si="9"/>
        <v>12</v>
      </c>
      <c r="AO132" s="27">
        <v>1991</v>
      </c>
      <c r="AP132" s="37">
        <f t="shared" si="12"/>
        <v>9.64</v>
      </c>
      <c r="AQ132" s="37">
        <v>11.368473652643303</v>
      </c>
      <c r="AR132" s="50"/>
      <c r="AS132" s="56"/>
      <c r="AT132" s="56"/>
    </row>
    <row r="133" spans="1:46" s="80" customFormat="1" x14ac:dyDescent="0.25">
      <c r="A133" s="14"/>
      <c r="B133" s="14"/>
      <c r="C133" s="14"/>
      <c r="D133" s="14"/>
      <c r="H133" s="17"/>
      <c r="I133" s="17"/>
      <c r="J133" s="17"/>
      <c r="L133" s="27"/>
      <c r="M133" s="27"/>
      <c r="N133" s="43"/>
      <c r="O133" s="27"/>
      <c r="P133" s="43"/>
      <c r="Q133" s="27"/>
      <c r="R133" s="43"/>
      <c r="S133" s="27"/>
      <c r="T133" s="43"/>
      <c r="U133" s="27"/>
      <c r="V133" s="43"/>
      <c r="W133" s="27"/>
      <c r="X133" s="43"/>
      <c r="Y133" s="27"/>
      <c r="Z133" s="43"/>
      <c r="AA133" s="27"/>
      <c r="AB133" s="43"/>
      <c r="AC133" s="27"/>
      <c r="AD133" s="43"/>
      <c r="AE133" s="27"/>
      <c r="AF133" s="43"/>
      <c r="AG133" s="27"/>
      <c r="AH133" s="43"/>
      <c r="AI133" s="27"/>
      <c r="AJ133" s="43"/>
      <c r="AK133" s="27"/>
      <c r="AL133" s="16"/>
      <c r="AM133" s="51"/>
      <c r="AN133" s="50"/>
      <c r="AO133" s="22">
        <v>33305</v>
      </c>
      <c r="AP133" s="51"/>
      <c r="AQ133" s="51"/>
      <c r="AR133" s="25">
        <v>0.88</v>
      </c>
      <c r="AS133" s="56"/>
      <c r="AT133" s="56"/>
    </row>
    <row r="134" spans="1:46" s="80" customFormat="1" x14ac:dyDescent="0.25">
      <c r="A134" s="14"/>
      <c r="B134" s="14"/>
      <c r="C134" s="14"/>
      <c r="D134" s="14"/>
      <c r="H134" s="17"/>
      <c r="I134" s="17"/>
      <c r="J134" s="17"/>
      <c r="L134" s="27"/>
      <c r="M134" s="27"/>
      <c r="N134" s="43"/>
      <c r="O134" s="27"/>
      <c r="P134" s="43"/>
      <c r="Q134" s="27"/>
      <c r="R134" s="43"/>
      <c r="S134" s="27"/>
      <c r="T134" s="43"/>
      <c r="U134" s="27"/>
      <c r="V134" s="43"/>
      <c r="W134" s="27"/>
      <c r="X134" s="43"/>
      <c r="Y134" s="27"/>
      <c r="Z134" s="43"/>
      <c r="AA134" s="27"/>
      <c r="AB134" s="43"/>
      <c r="AC134" s="27"/>
      <c r="AD134" s="43"/>
      <c r="AE134" s="27"/>
      <c r="AF134" s="43"/>
      <c r="AG134" s="27"/>
      <c r="AH134" s="43"/>
      <c r="AI134" s="27"/>
      <c r="AJ134" s="43"/>
      <c r="AK134" s="27"/>
      <c r="AL134" s="16"/>
      <c r="AM134" s="51"/>
      <c r="AN134" s="50"/>
      <c r="AO134" s="22">
        <v>33393</v>
      </c>
      <c r="AP134" s="51"/>
      <c r="AQ134" s="51"/>
      <c r="AR134" s="26">
        <v>0.3</v>
      </c>
      <c r="AS134" s="56"/>
      <c r="AT134" s="56"/>
    </row>
    <row r="135" spans="1:46" s="80" customFormat="1" x14ac:dyDescent="0.25">
      <c r="A135" s="14"/>
      <c r="B135" s="14"/>
      <c r="C135" s="14"/>
      <c r="D135" s="14"/>
      <c r="E135" s="17"/>
      <c r="F135" s="17"/>
      <c r="G135" s="17"/>
      <c r="H135" s="17"/>
      <c r="I135" s="17"/>
      <c r="J135" s="17"/>
      <c r="L135" s="27"/>
      <c r="M135" s="27"/>
      <c r="N135" s="43"/>
      <c r="O135" s="27"/>
      <c r="P135" s="43"/>
      <c r="Q135" s="27"/>
      <c r="R135" s="43"/>
      <c r="S135" s="27"/>
      <c r="T135" s="43"/>
      <c r="U135" s="27"/>
      <c r="V135" s="43"/>
      <c r="W135" s="27"/>
      <c r="X135" s="43"/>
      <c r="Y135" s="27"/>
      <c r="Z135" s="43"/>
      <c r="AA135" s="27"/>
      <c r="AB135" s="43"/>
      <c r="AC135" s="27"/>
      <c r="AD135" s="43"/>
      <c r="AE135" s="27"/>
      <c r="AF135" s="43"/>
      <c r="AG135" s="27"/>
      <c r="AH135" s="43"/>
      <c r="AI135" s="27"/>
      <c r="AJ135" s="43"/>
      <c r="AK135" s="27"/>
      <c r="AL135" s="16"/>
      <c r="AM135" s="51"/>
      <c r="AN135" s="50"/>
      <c r="AO135" s="23">
        <v>33536</v>
      </c>
      <c r="AP135" s="51"/>
      <c r="AQ135" s="51"/>
      <c r="AR135" s="26">
        <v>0.02</v>
      </c>
      <c r="AS135" s="56"/>
      <c r="AT135" s="56"/>
    </row>
    <row r="136" spans="1:46" s="80" customFormat="1" x14ac:dyDescent="0.25">
      <c r="A136" s="14"/>
      <c r="B136" s="14"/>
      <c r="C136" s="14"/>
      <c r="D136" s="14"/>
      <c r="E136" s="17"/>
      <c r="F136" s="17"/>
      <c r="G136" s="17"/>
      <c r="H136" s="17"/>
      <c r="I136" s="17"/>
      <c r="J136" s="17"/>
      <c r="L136" s="27"/>
      <c r="M136" s="27"/>
      <c r="N136" s="43"/>
      <c r="O136" s="27"/>
      <c r="P136" s="43"/>
      <c r="Q136" s="27"/>
      <c r="R136" s="43"/>
      <c r="S136" s="27"/>
      <c r="T136" s="43"/>
      <c r="U136" s="27"/>
      <c r="V136" s="43"/>
      <c r="W136" s="27"/>
      <c r="X136" s="43"/>
      <c r="Y136" s="27"/>
      <c r="Z136" s="43"/>
      <c r="AA136" s="27"/>
      <c r="AB136" s="43"/>
      <c r="AC136" s="27"/>
      <c r="AD136" s="43"/>
      <c r="AE136" s="27"/>
      <c r="AF136" s="43"/>
      <c r="AG136" s="27"/>
      <c r="AH136" s="43"/>
      <c r="AI136" s="27"/>
      <c r="AJ136" s="43"/>
      <c r="AK136" s="27"/>
      <c r="AL136" s="16"/>
      <c r="AM136" s="51"/>
      <c r="AN136" s="50"/>
      <c r="AO136" s="23">
        <v>33580</v>
      </c>
      <c r="AP136" s="51"/>
      <c r="AQ136" s="51"/>
      <c r="AR136" s="26">
        <v>0.03</v>
      </c>
      <c r="AS136" s="56"/>
      <c r="AT136" s="56"/>
    </row>
    <row r="137" spans="1:46" s="80" customFormat="1" x14ac:dyDescent="0.25">
      <c r="A137" s="14"/>
      <c r="B137" s="14"/>
      <c r="C137" s="14"/>
      <c r="D137" s="14"/>
      <c r="E137" s="17"/>
      <c r="F137" s="17"/>
      <c r="G137" s="17"/>
      <c r="H137" s="17"/>
      <c r="I137" s="17"/>
      <c r="J137" s="17"/>
      <c r="L137" s="27">
        <v>1992</v>
      </c>
      <c r="M137" s="27">
        <v>0.04</v>
      </c>
      <c r="N137" s="43"/>
      <c r="O137" s="27">
        <v>0.5</v>
      </c>
      <c r="P137" s="43"/>
      <c r="Q137" s="27">
        <v>1.9</v>
      </c>
      <c r="R137" s="43"/>
      <c r="S137" s="27">
        <v>0</v>
      </c>
      <c r="T137" s="43"/>
      <c r="U137" s="27">
        <v>0</v>
      </c>
      <c r="V137" s="43"/>
      <c r="W137" s="27">
        <v>1.0900000000000001</v>
      </c>
      <c r="X137" s="43"/>
      <c r="Y137" s="27">
        <v>1.34</v>
      </c>
      <c r="Z137" s="43"/>
      <c r="AA137" s="27">
        <v>0.17</v>
      </c>
      <c r="AB137" s="43"/>
      <c r="AC137" s="27">
        <v>0.26</v>
      </c>
      <c r="AD137" s="43"/>
      <c r="AE137" s="27">
        <v>0.61</v>
      </c>
      <c r="AF137" s="43"/>
      <c r="AG137" s="27">
        <v>0.56999999999999995</v>
      </c>
      <c r="AH137" s="43"/>
      <c r="AI137" s="27">
        <v>2</v>
      </c>
      <c r="AJ137" s="43" t="s">
        <v>34</v>
      </c>
      <c r="AK137" s="27">
        <v>8.48</v>
      </c>
      <c r="AL137" s="16"/>
      <c r="AM137" s="37">
        <f t="shared" si="8"/>
        <v>8.48</v>
      </c>
      <c r="AN137" s="36">
        <f t="shared" si="9"/>
        <v>12</v>
      </c>
      <c r="AO137" s="27">
        <v>1992</v>
      </c>
      <c r="AP137" s="37">
        <f t="shared" si="12"/>
        <v>8.48</v>
      </c>
      <c r="AQ137" s="37">
        <v>11.368473652643303</v>
      </c>
      <c r="AR137" s="50"/>
      <c r="AS137" s="56">
        <v>58.585000000000001</v>
      </c>
      <c r="AT137" s="56">
        <v>20.64</v>
      </c>
    </row>
    <row r="138" spans="1:46" s="80" customFormat="1" x14ac:dyDescent="0.25">
      <c r="A138" s="14"/>
      <c r="B138" s="14"/>
      <c r="C138" s="14"/>
      <c r="D138" s="14"/>
      <c r="E138" s="17"/>
      <c r="F138" s="17"/>
      <c r="G138" s="17"/>
      <c r="H138" s="17"/>
      <c r="I138" s="17"/>
      <c r="J138" s="17"/>
      <c r="L138" s="27"/>
      <c r="M138" s="27"/>
      <c r="N138" s="43"/>
      <c r="O138" s="27"/>
      <c r="P138" s="43"/>
      <c r="Q138" s="27"/>
      <c r="R138" s="43"/>
      <c r="S138" s="27"/>
      <c r="T138" s="43"/>
      <c r="U138" s="27"/>
      <c r="V138" s="43"/>
      <c r="W138" s="27"/>
      <c r="X138" s="43"/>
      <c r="Y138" s="27"/>
      <c r="Z138" s="43"/>
      <c r="AA138" s="27"/>
      <c r="AB138" s="43"/>
      <c r="AC138" s="27"/>
      <c r="AD138" s="43"/>
      <c r="AE138" s="27"/>
      <c r="AF138" s="43"/>
      <c r="AG138" s="27"/>
      <c r="AH138" s="43"/>
      <c r="AI138" s="27"/>
      <c r="AJ138" s="43"/>
      <c r="AK138" s="27"/>
      <c r="AL138" s="16"/>
      <c r="AM138" s="51"/>
      <c r="AN138" s="50"/>
      <c r="AO138" s="23">
        <v>33683</v>
      </c>
      <c r="AP138" s="51"/>
      <c r="AQ138" s="51"/>
      <c r="AR138" s="36">
        <v>0.19</v>
      </c>
      <c r="AS138" s="56"/>
      <c r="AT138" s="56"/>
    </row>
    <row r="139" spans="1:46" s="80" customFormat="1" x14ac:dyDescent="0.25">
      <c r="A139" s="14"/>
      <c r="B139" s="14"/>
      <c r="C139" s="14"/>
      <c r="D139" s="14"/>
      <c r="E139" s="17"/>
      <c r="F139" s="17"/>
      <c r="G139" s="17"/>
      <c r="H139" s="17"/>
      <c r="I139" s="17"/>
      <c r="J139" s="17"/>
      <c r="L139" s="27">
        <v>1993</v>
      </c>
      <c r="M139" s="27">
        <v>1.49</v>
      </c>
      <c r="N139" s="43"/>
      <c r="O139" s="27">
        <v>0.82</v>
      </c>
      <c r="P139" s="43"/>
      <c r="Q139" s="27">
        <v>0.74</v>
      </c>
      <c r="R139" s="43" t="s">
        <v>34</v>
      </c>
      <c r="S139" s="27">
        <v>0.15</v>
      </c>
      <c r="T139" s="43"/>
      <c r="U139" s="27">
        <v>0.61</v>
      </c>
      <c r="V139" s="43"/>
      <c r="W139" s="27">
        <v>1.26</v>
      </c>
      <c r="X139" s="43"/>
      <c r="Y139" s="27">
        <v>0.16</v>
      </c>
      <c r="Z139" s="43"/>
      <c r="AA139" s="27">
        <v>0.25</v>
      </c>
      <c r="AB139" s="43"/>
      <c r="AC139" s="27">
        <v>0.38</v>
      </c>
      <c r="AD139" s="43"/>
      <c r="AE139" s="27">
        <v>2.35</v>
      </c>
      <c r="AF139" s="43"/>
      <c r="AG139" s="27">
        <v>0.01</v>
      </c>
      <c r="AH139" s="43"/>
      <c r="AI139" s="27">
        <v>0.19</v>
      </c>
      <c r="AJ139" s="43"/>
      <c r="AK139" s="27">
        <v>8.41</v>
      </c>
      <c r="AL139" s="16"/>
      <c r="AM139" s="37">
        <f t="shared" si="8"/>
        <v>8.4099999999999984</v>
      </c>
      <c r="AN139" s="36">
        <f t="shared" si="9"/>
        <v>12</v>
      </c>
      <c r="AO139" s="27">
        <v>1993</v>
      </c>
      <c r="AP139" s="37">
        <f t="shared" si="12"/>
        <v>8.4099999999999984</v>
      </c>
      <c r="AQ139" s="37">
        <v>11.368473652643303</v>
      </c>
      <c r="AR139" s="36"/>
      <c r="AS139" s="56">
        <v>60.478000000000002</v>
      </c>
      <c r="AT139" s="56">
        <v>21.420999999999999</v>
      </c>
    </row>
    <row r="140" spans="1:46" s="80" customFormat="1" x14ac:dyDescent="0.25">
      <c r="A140" s="14"/>
      <c r="B140" s="14"/>
      <c r="C140" s="14"/>
      <c r="D140" s="14"/>
      <c r="E140" s="17"/>
      <c r="F140" s="17"/>
      <c r="G140" s="17"/>
      <c r="J140" s="17"/>
      <c r="L140" s="27">
        <v>1994</v>
      </c>
      <c r="M140" s="27">
        <v>0</v>
      </c>
      <c r="N140" s="43"/>
      <c r="O140" s="27">
        <v>2.91</v>
      </c>
      <c r="P140" s="43"/>
      <c r="Q140" s="27">
        <v>1.01</v>
      </c>
      <c r="R140" s="43"/>
      <c r="S140" s="27">
        <v>1.63</v>
      </c>
      <c r="T140" s="43"/>
      <c r="U140" s="27">
        <v>1.1499999999999999</v>
      </c>
      <c r="V140" s="43"/>
      <c r="W140" s="27">
        <v>0.03</v>
      </c>
      <c r="X140" s="43"/>
      <c r="Y140" s="27">
        <v>0.01</v>
      </c>
      <c r="Z140" s="43"/>
      <c r="AA140" s="27">
        <v>1.53</v>
      </c>
      <c r="AB140" s="43"/>
      <c r="AC140" s="27">
        <v>0.74</v>
      </c>
      <c r="AD140" s="43" t="s">
        <v>34</v>
      </c>
      <c r="AE140" s="27">
        <v>0.56999999999999995</v>
      </c>
      <c r="AF140" s="43"/>
      <c r="AG140" s="27">
        <v>0.89</v>
      </c>
      <c r="AH140" s="43"/>
      <c r="AI140" s="27">
        <v>0.95</v>
      </c>
      <c r="AJ140" s="43"/>
      <c r="AK140" s="27">
        <v>11.42</v>
      </c>
      <c r="AL140" s="16"/>
      <c r="AM140" s="37">
        <f t="shared" si="8"/>
        <v>11.42</v>
      </c>
      <c r="AN140" s="36">
        <f t="shared" si="9"/>
        <v>12</v>
      </c>
      <c r="AO140" s="27">
        <v>1994</v>
      </c>
      <c r="AP140" s="37">
        <f t="shared" si="12"/>
        <v>11.42</v>
      </c>
      <c r="AQ140" s="37">
        <v>11.368473652643303</v>
      </c>
      <c r="AR140" s="36"/>
      <c r="AS140" s="56">
        <v>60.883000000000003</v>
      </c>
      <c r="AT140" s="56">
        <v>21.556000000000001</v>
      </c>
    </row>
    <row r="141" spans="1:46" s="80" customFormat="1" x14ac:dyDescent="0.25">
      <c r="A141" s="14"/>
      <c r="B141" s="14"/>
      <c r="C141" s="14"/>
      <c r="D141" s="14"/>
      <c r="E141" s="17"/>
      <c r="F141" s="17"/>
      <c r="G141" s="17"/>
      <c r="J141" s="17"/>
      <c r="L141" s="27">
        <v>1995</v>
      </c>
      <c r="M141" s="27">
        <v>1.45</v>
      </c>
      <c r="N141" s="43"/>
      <c r="O141" s="27">
        <v>0.92</v>
      </c>
      <c r="P141" s="43"/>
      <c r="Q141" s="27">
        <v>3.53</v>
      </c>
      <c r="R141" s="43"/>
      <c r="S141" s="27">
        <v>0.37</v>
      </c>
      <c r="T141" s="43"/>
      <c r="U141" s="27">
        <v>2.61</v>
      </c>
      <c r="V141" s="43"/>
      <c r="W141" s="27">
        <v>1.32</v>
      </c>
      <c r="X141" s="43"/>
      <c r="Y141" s="27">
        <v>0.04</v>
      </c>
      <c r="Z141" s="43"/>
      <c r="AA141" s="27">
        <v>0.38</v>
      </c>
      <c r="AB141" s="43" t="s">
        <v>34</v>
      </c>
      <c r="AC141" s="27">
        <v>0.11</v>
      </c>
      <c r="AD141" s="43"/>
      <c r="AE141" s="27">
        <v>0</v>
      </c>
      <c r="AF141" s="43"/>
      <c r="AG141" s="27">
        <v>0.21</v>
      </c>
      <c r="AH141" s="43"/>
      <c r="AI141" s="27">
        <v>1.27</v>
      </c>
      <c r="AJ141" s="43"/>
      <c r="AK141" s="27">
        <v>12.21</v>
      </c>
      <c r="AL141" s="16"/>
      <c r="AM141" s="37">
        <f t="shared" si="8"/>
        <v>12.21</v>
      </c>
      <c r="AN141" s="36">
        <f t="shared" si="9"/>
        <v>12</v>
      </c>
      <c r="AO141" s="27">
        <v>1995</v>
      </c>
      <c r="AP141" s="37">
        <f t="shared" si="12"/>
        <v>12.21</v>
      </c>
      <c r="AQ141" s="37">
        <v>11.368473652643303</v>
      </c>
      <c r="AR141" s="36"/>
      <c r="AS141" s="56">
        <v>60.883000000000003</v>
      </c>
      <c r="AT141" s="56">
        <v>19.75</v>
      </c>
    </row>
    <row r="142" spans="1:46" s="80" customFormat="1" x14ac:dyDescent="0.25">
      <c r="A142" s="14"/>
      <c r="B142" s="14"/>
      <c r="C142" s="14"/>
      <c r="D142" s="14"/>
      <c r="E142" s="17"/>
      <c r="F142" s="17"/>
      <c r="G142" s="17"/>
      <c r="J142" s="17"/>
      <c r="L142" s="27">
        <v>1996</v>
      </c>
      <c r="M142" s="27">
        <v>1.71</v>
      </c>
      <c r="N142" s="43" t="s">
        <v>34</v>
      </c>
      <c r="O142" s="27">
        <v>1.2</v>
      </c>
      <c r="P142" s="43"/>
      <c r="Q142" s="27">
        <v>1.1299999999999999</v>
      </c>
      <c r="R142" s="43"/>
      <c r="S142" s="27">
        <v>0.4</v>
      </c>
      <c r="T142" s="43"/>
      <c r="U142" s="27">
        <v>2.15</v>
      </c>
      <c r="V142" s="43"/>
      <c r="W142" s="27">
        <v>0</v>
      </c>
      <c r="X142" s="43"/>
      <c r="Y142" s="27">
        <v>0.11</v>
      </c>
      <c r="Z142" s="43"/>
      <c r="AA142" s="27">
        <v>0</v>
      </c>
      <c r="AB142" s="43"/>
      <c r="AC142" s="27">
        <v>0.87</v>
      </c>
      <c r="AD142" s="43"/>
      <c r="AE142" s="27">
        <v>0.64</v>
      </c>
      <c r="AF142" s="43"/>
      <c r="AG142" s="27">
        <v>1.23</v>
      </c>
      <c r="AH142" s="43"/>
      <c r="AI142" s="27">
        <v>0.86</v>
      </c>
      <c r="AJ142" s="43" t="s">
        <v>34</v>
      </c>
      <c r="AK142" s="27">
        <v>10.3</v>
      </c>
      <c r="AL142" s="16"/>
      <c r="AM142" s="37">
        <f t="shared" si="8"/>
        <v>10.3</v>
      </c>
      <c r="AN142" s="36">
        <f t="shared" si="9"/>
        <v>12</v>
      </c>
      <c r="AO142" s="27">
        <v>1996</v>
      </c>
      <c r="AP142" s="37">
        <f t="shared" si="12"/>
        <v>10.3</v>
      </c>
      <c r="AQ142" s="37">
        <v>11.368473652643303</v>
      </c>
      <c r="AR142" s="36"/>
      <c r="AS142" s="56">
        <v>57.779000000000003</v>
      </c>
      <c r="AT142" s="56">
        <v>20.413</v>
      </c>
    </row>
    <row r="143" spans="1:46" x14ac:dyDescent="0.25">
      <c r="H143" s="80"/>
      <c r="I143" s="80"/>
      <c r="K143" s="80"/>
      <c r="L143" s="27">
        <v>1997</v>
      </c>
      <c r="M143" s="27">
        <v>2</v>
      </c>
      <c r="N143" s="43"/>
      <c r="O143" s="27">
        <v>1.59</v>
      </c>
      <c r="P143" s="43"/>
      <c r="Q143" s="27">
        <v>0.11</v>
      </c>
      <c r="R143" s="43"/>
      <c r="S143" s="27">
        <v>0.09</v>
      </c>
      <c r="T143" s="43" t="s">
        <v>34</v>
      </c>
      <c r="U143" s="27">
        <v>0.16</v>
      </c>
      <c r="V143" s="43"/>
      <c r="W143" s="27">
        <v>1.83</v>
      </c>
      <c r="X143" s="43"/>
      <c r="Y143" s="27">
        <v>0.48</v>
      </c>
      <c r="Z143" s="43"/>
      <c r="AA143" s="27">
        <v>0.68</v>
      </c>
      <c r="AB143" s="43"/>
      <c r="AC143" s="27">
        <v>1.94</v>
      </c>
      <c r="AD143" s="43"/>
      <c r="AE143" s="27">
        <v>1.1000000000000001</v>
      </c>
      <c r="AF143" s="43"/>
      <c r="AG143" s="27">
        <v>1.17</v>
      </c>
      <c r="AH143" s="43"/>
      <c r="AI143" s="27">
        <v>0.28999999999999998</v>
      </c>
      <c r="AJ143" s="43"/>
      <c r="AK143" s="27">
        <v>11.44</v>
      </c>
      <c r="AL143" s="16"/>
      <c r="AM143" s="37">
        <f t="shared" si="8"/>
        <v>11.439999999999998</v>
      </c>
      <c r="AN143" s="36">
        <f t="shared" si="9"/>
        <v>12</v>
      </c>
      <c r="AO143" s="27">
        <v>1997</v>
      </c>
      <c r="AP143" s="37">
        <f t="shared" si="12"/>
        <v>11.439999999999998</v>
      </c>
      <c r="AQ143" s="37">
        <v>11.368473652643303</v>
      </c>
      <c r="AR143" s="36"/>
      <c r="AS143" s="56">
        <v>55.14</v>
      </c>
      <c r="AT143" s="56">
        <v>19.75</v>
      </c>
    </row>
    <row r="144" spans="1:46" x14ac:dyDescent="0.25">
      <c r="H144" s="80"/>
      <c r="I144" s="80"/>
      <c r="K144" s="80"/>
      <c r="L144" s="27">
        <v>1998</v>
      </c>
      <c r="M144" s="27">
        <v>0</v>
      </c>
      <c r="N144" s="43"/>
      <c r="O144" s="27">
        <v>1.1499999999999999</v>
      </c>
      <c r="P144" s="43"/>
      <c r="Q144" s="27">
        <v>2.2200000000000002</v>
      </c>
      <c r="R144" s="43"/>
      <c r="S144" s="27">
        <v>1.66</v>
      </c>
      <c r="T144" s="43"/>
      <c r="U144" s="27">
        <v>1.95</v>
      </c>
      <c r="V144" s="43"/>
      <c r="W144" s="27">
        <v>1.65</v>
      </c>
      <c r="X144" s="43"/>
      <c r="Y144" s="27">
        <v>0</v>
      </c>
      <c r="Z144" s="43"/>
      <c r="AA144" s="27">
        <v>0.1</v>
      </c>
      <c r="AB144" s="43"/>
      <c r="AC144" s="27">
        <v>0.74</v>
      </c>
      <c r="AD144" s="43"/>
      <c r="AE144" s="27">
        <v>1.81</v>
      </c>
      <c r="AF144" s="43"/>
      <c r="AG144" s="27">
        <v>0.77</v>
      </c>
      <c r="AH144" s="43"/>
      <c r="AI144" s="27">
        <v>0.06</v>
      </c>
      <c r="AJ144" s="43"/>
      <c r="AK144" s="27">
        <v>12.11</v>
      </c>
      <c r="AL144" s="16"/>
      <c r="AM144" s="37">
        <f t="shared" si="8"/>
        <v>12.110000000000001</v>
      </c>
      <c r="AN144" s="36">
        <f t="shared" si="9"/>
        <v>12</v>
      </c>
      <c r="AO144" s="27">
        <v>1998</v>
      </c>
      <c r="AP144" s="37">
        <f t="shared" si="12"/>
        <v>12.110000000000001</v>
      </c>
      <c r="AQ144" s="37">
        <v>11.368473652643303</v>
      </c>
      <c r="AR144" s="36"/>
      <c r="AS144" s="56">
        <v>60.984999999999999</v>
      </c>
      <c r="AT144" s="56">
        <v>18.916</v>
      </c>
    </row>
    <row r="145" spans="8:46" x14ac:dyDescent="0.25">
      <c r="H145" s="80"/>
      <c r="I145" s="80"/>
      <c r="K145" s="80"/>
      <c r="L145" s="27">
        <v>1999</v>
      </c>
      <c r="M145" s="27">
        <v>1.34</v>
      </c>
      <c r="N145" s="43"/>
      <c r="O145" s="27">
        <v>0.03</v>
      </c>
      <c r="P145" s="43"/>
      <c r="Q145" s="27">
        <v>0</v>
      </c>
      <c r="R145" s="43"/>
      <c r="S145" s="27">
        <v>3.01</v>
      </c>
      <c r="T145" s="43"/>
      <c r="U145" s="27">
        <v>0</v>
      </c>
      <c r="V145" s="43"/>
      <c r="W145" s="27">
        <v>1.7</v>
      </c>
      <c r="X145" s="43"/>
      <c r="Y145" s="27">
        <v>0</v>
      </c>
      <c r="Z145" s="43"/>
      <c r="AA145" s="27">
        <v>0.48</v>
      </c>
      <c r="AB145" s="43"/>
      <c r="AC145" s="27">
        <v>0.71</v>
      </c>
      <c r="AD145" s="43" t="s">
        <v>34</v>
      </c>
      <c r="AE145" s="27">
        <v>0.04</v>
      </c>
      <c r="AF145" s="43"/>
      <c r="AG145" s="27">
        <v>0.28999999999999998</v>
      </c>
      <c r="AH145" s="43"/>
      <c r="AI145" s="27">
        <v>0</v>
      </c>
      <c r="AJ145" s="43"/>
      <c r="AK145" s="27">
        <v>7.6</v>
      </c>
      <c r="AL145" s="16"/>
      <c r="AM145" s="37">
        <f t="shared" si="8"/>
        <v>7.6000000000000005</v>
      </c>
      <c r="AN145" s="36">
        <f t="shared" si="9"/>
        <v>12</v>
      </c>
      <c r="AO145" s="27">
        <v>1999</v>
      </c>
      <c r="AP145" s="37">
        <f t="shared" si="12"/>
        <v>7.6000000000000005</v>
      </c>
      <c r="AQ145" s="37">
        <v>11.368473652643303</v>
      </c>
      <c r="AR145" s="36"/>
      <c r="AS145" s="56">
        <v>68.882999999999996</v>
      </c>
      <c r="AT145" s="56">
        <v>23.588000000000001</v>
      </c>
    </row>
    <row r="146" spans="8:46" x14ac:dyDescent="0.25">
      <c r="H146" s="80"/>
      <c r="I146" s="80"/>
      <c r="K146" s="80"/>
      <c r="L146" s="27">
        <v>2000</v>
      </c>
      <c r="M146" s="27">
        <v>0.1</v>
      </c>
      <c r="N146" s="43" t="s">
        <v>34</v>
      </c>
      <c r="O146" s="27">
        <v>2.31</v>
      </c>
      <c r="P146" s="43"/>
      <c r="Q146" s="27">
        <v>0.76</v>
      </c>
      <c r="R146" s="43"/>
      <c r="S146" s="27">
        <v>0.15</v>
      </c>
      <c r="T146" s="43"/>
      <c r="U146" s="27">
        <v>1.19</v>
      </c>
      <c r="V146" s="43" t="s">
        <v>34</v>
      </c>
      <c r="W146" s="27">
        <v>0.38</v>
      </c>
      <c r="X146" s="43"/>
      <c r="Y146" s="27">
        <v>0.03</v>
      </c>
      <c r="Z146" s="43"/>
      <c r="AA146" s="27">
        <v>1.32</v>
      </c>
      <c r="AB146" s="43" t="s">
        <v>34</v>
      </c>
      <c r="AC146" s="27">
        <v>0.6</v>
      </c>
      <c r="AD146" s="43"/>
      <c r="AE146" s="27">
        <v>1.63</v>
      </c>
      <c r="AF146" s="43" t="s">
        <v>34</v>
      </c>
      <c r="AG146" s="27">
        <v>0.44</v>
      </c>
      <c r="AH146" s="43"/>
      <c r="AI146" s="27">
        <v>0.05</v>
      </c>
      <c r="AJ146" s="43"/>
      <c r="AK146" s="27">
        <v>8.9600000000000009</v>
      </c>
      <c r="AL146" s="16"/>
      <c r="AM146" s="37">
        <f t="shared" si="8"/>
        <v>8.9599999999999991</v>
      </c>
      <c r="AN146" s="36">
        <f t="shared" si="9"/>
        <v>12</v>
      </c>
      <c r="AO146" s="27">
        <v>2000</v>
      </c>
      <c r="AP146" s="37">
        <f t="shared" si="12"/>
        <v>8.9599999999999991</v>
      </c>
      <c r="AQ146" s="37">
        <v>11.368473652643303</v>
      </c>
      <c r="AR146" s="36"/>
      <c r="AS146" s="56">
        <v>70.600999999999999</v>
      </c>
      <c r="AT146" s="56">
        <v>22.524999999999999</v>
      </c>
    </row>
    <row r="147" spans="8:46" x14ac:dyDescent="0.25">
      <c r="H147" s="80"/>
      <c r="I147" s="80"/>
      <c r="K147" s="80"/>
      <c r="L147" s="27">
        <v>2001</v>
      </c>
      <c r="M147" s="27">
        <v>1.08</v>
      </c>
      <c r="N147" s="43"/>
      <c r="O147" s="27">
        <v>1.55</v>
      </c>
      <c r="P147" s="43"/>
      <c r="Q147" s="27">
        <v>2.36</v>
      </c>
      <c r="R147" s="43" t="s">
        <v>34</v>
      </c>
      <c r="S147" s="27">
        <v>1.95</v>
      </c>
      <c r="T147" s="43"/>
      <c r="U147" s="27">
        <v>0</v>
      </c>
      <c r="V147" s="43"/>
      <c r="W147" s="27">
        <v>0</v>
      </c>
      <c r="X147" s="43"/>
      <c r="Y147" s="27">
        <v>0.82</v>
      </c>
      <c r="Z147" s="43"/>
      <c r="AA147" s="27">
        <v>0.56999999999999995</v>
      </c>
      <c r="AB147" s="43"/>
      <c r="AC147" s="27">
        <v>0.71</v>
      </c>
      <c r="AD147" s="43"/>
      <c r="AE147" s="27">
        <v>0.39</v>
      </c>
      <c r="AF147" s="43"/>
      <c r="AG147" s="27">
        <v>0.86</v>
      </c>
      <c r="AH147" s="43"/>
      <c r="AI147" s="27">
        <v>0.56999999999999995</v>
      </c>
      <c r="AJ147" s="43"/>
      <c r="AK147" s="27">
        <v>10.86</v>
      </c>
      <c r="AL147" s="16"/>
      <c r="AM147" s="37">
        <f t="shared" si="8"/>
        <v>10.86</v>
      </c>
      <c r="AN147" s="36">
        <f t="shared" si="9"/>
        <v>12</v>
      </c>
      <c r="AO147" s="27">
        <v>2001</v>
      </c>
      <c r="AP147" s="37">
        <f t="shared" si="12"/>
        <v>10.86</v>
      </c>
      <c r="AQ147" s="37">
        <v>11.368473652643303</v>
      </c>
      <c r="AR147" s="36"/>
      <c r="AS147" s="56"/>
      <c r="AT147" s="56"/>
    </row>
    <row r="148" spans="8:46" x14ac:dyDescent="0.25">
      <c r="K148" s="80"/>
      <c r="L148" s="27">
        <v>2002</v>
      </c>
      <c r="M148" s="27">
        <v>0.84</v>
      </c>
      <c r="N148" s="43"/>
      <c r="O148" s="27">
        <v>1.88</v>
      </c>
      <c r="P148" s="43"/>
      <c r="Q148" s="27">
        <v>0.23</v>
      </c>
      <c r="R148" s="43"/>
      <c r="S148" s="27">
        <v>2.1800000000000002</v>
      </c>
      <c r="T148" s="43" t="s">
        <v>35</v>
      </c>
      <c r="U148" s="27">
        <v>0.32</v>
      </c>
      <c r="V148" s="43"/>
      <c r="W148" s="27">
        <v>0</v>
      </c>
      <c r="X148" s="43"/>
      <c r="Y148" s="27">
        <v>0.84</v>
      </c>
      <c r="Z148" s="43" t="s">
        <v>34</v>
      </c>
      <c r="AA148" s="27">
        <v>0.1</v>
      </c>
      <c r="AB148" s="43"/>
      <c r="AC148" s="27">
        <v>0.21</v>
      </c>
      <c r="AD148" s="43"/>
      <c r="AE148" s="27">
        <v>0.3</v>
      </c>
      <c r="AF148" s="43"/>
      <c r="AG148" s="27">
        <v>0.77</v>
      </c>
      <c r="AH148" s="43"/>
      <c r="AI148" s="27">
        <v>0.6</v>
      </c>
      <c r="AJ148" s="43"/>
      <c r="AK148" s="27">
        <v>8.27</v>
      </c>
      <c r="AL148" s="16"/>
      <c r="AM148" s="37">
        <f t="shared" si="8"/>
        <v>8.27</v>
      </c>
      <c r="AN148" s="36">
        <f t="shared" si="9"/>
        <v>12</v>
      </c>
      <c r="AO148" s="27">
        <v>2002</v>
      </c>
      <c r="AP148" s="37">
        <f t="shared" si="12"/>
        <v>8.27</v>
      </c>
      <c r="AQ148" s="37">
        <v>11.368473652643303</v>
      </c>
      <c r="AR148" s="36"/>
      <c r="AS148" s="56">
        <v>60.9</v>
      </c>
      <c r="AT148" s="56">
        <v>21.85</v>
      </c>
    </row>
    <row r="149" spans="8:46" x14ac:dyDescent="0.25">
      <c r="K149" s="80"/>
      <c r="L149" s="27">
        <v>2003</v>
      </c>
      <c r="M149" s="27">
        <v>0.34</v>
      </c>
      <c r="N149" s="43" t="s">
        <v>34</v>
      </c>
      <c r="O149" s="27">
        <v>0.97</v>
      </c>
      <c r="P149" s="43"/>
      <c r="Q149" s="27">
        <v>0.82</v>
      </c>
      <c r="R149" s="43"/>
      <c r="S149" s="27">
        <v>2.68</v>
      </c>
      <c r="T149" s="43"/>
      <c r="U149" s="27">
        <v>1.31</v>
      </c>
      <c r="V149" s="43"/>
      <c r="W149" s="27">
        <v>0</v>
      </c>
      <c r="X149" s="43"/>
      <c r="Y149" s="27">
        <v>0</v>
      </c>
      <c r="Z149" s="43" t="s">
        <v>34</v>
      </c>
      <c r="AA149" s="27">
        <v>2.96</v>
      </c>
      <c r="AB149" s="43"/>
      <c r="AC149" s="27">
        <v>0.5</v>
      </c>
      <c r="AD149" s="43"/>
      <c r="AE149" s="27">
        <v>0</v>
      </c>
      <c r="AF149" s="43"/>
      <c r="AG149" s="27">
        <v>0.59</v>
      </c>
      <c r="AH149" s="43"/>
      <c r="AI149" s="27">
        <v>1.95</v>
      </c>
      <c r="AJ149" s="43"/>
      <c r="AK149" s="27">
        <v>12.12</v>
      </c>
      <c r="AL149" s="16"/>
      <c r="AM149" s="37">
        <f t="shared" si="8"/>
        <v>12.120000000000001</v>
      </c>
      <c r="AN149" s="36">
        <f t="shared" si="9"/>
        <v>12</v>
      </c>
      <c r="AO149" s="27">
        <v>2003</v>
      </c>
      <c r="AP149" s="37">
        <f t="shared" si="12"/>
        <v>12.12</v>
      </c>
      <c r="AQ149" s="37">
        <v>11.368473652643303</v>
      </c>
      <c r="AR149" s="36"/>
      <c r="AS149" s="56">
        <v>60.9</v>
      </c>
      <c r="AT149" s="56">
        <v>21.85</v>
      </c>
    </row>
    <row r="150" spans="8:46" x14ac:dyDescent="0.25">
      <c r="K150" s="80"/>
      <c r="L150" s="27">
        <v>2004</v>
      </c>
      <c r="M150" s="27">
        <v>0.13</v>
      </c>
      <c r="N150" s="43" t="s">
        <v>34</v>
      </c>
      <c r="O150" s="27">
        <v>1.82</v>
      </c>
      <c r="P150" s="43" t="s">
        <v>34</v>
      </c>
      <c r="Q150" s="27">
        <v>0.26</v>
      </c>
      <c r="R150" s="43"/>
      <c r="S150" s="27">
        <v>1.82</v>
      </c>
      <c r="T150" s="43"/>
      <c r="U150" s="27">
        <v>0.28999999999999998</v>
      </c>
      <c r="V150" s="43"/>
      <c r="W150" s="27">
        <v>0.02</v>
      </c>
      <c r="X150" s="43"/>
      <c r="Y150" s="27">
        <v>1.33</v>
      </c>
      <c r="Z150" s="43"/>
      <c r="AA150" s="27">
        <v>0.91</v>
      </c>
      <c r="AB150" s="43"/>
      <c r="AC150" s="27">
        <v>1.02</v>
      </c>
      <c r="AD150" s="43"/>
      <c r="AE150" s="27">
        <v>4.04</v>
      </c>
      <c r="AF150" s="43" t="s">
        <v>34</v>
      </c>
      <c r="AG150" s="27">
        <v>1.1000000000000001</v>
      </c>
      <c r="AH150" s="43"/>
      <c r="AI150" s="27">
        <v>0.3</v>
      </c>
      <c r="AJ150" s="43"/>
      <c r="AK150" s="27">
        <v>13.04</v>
      </c>
      <c r="AL150" s="16"/>
      <c r="AM150" s="37">
        <f t="shared" si="8"/>
        <v>13.040000000000001</v>
      </c>
      <c r="AN150" s="36">
        <f t="shared" si="9"/>
        <v>12</v>
      </c>
      <c r="AO150" s="27">
        <v>2004</v>
      </c>
      <c r="AP150" s="37">
        <f t="shared" si="12"/>
        <v>13.040000000000001</v>
      </c>
      <c r="AQ150" s="37">
        <v>11.368473652643303</v>
      </c>
      <c r="AR150" s="36"/>
      <c r="AS150" s="56">
        <v>65.686999999999998</v>
      </c>
      <c r="AT150" s="56">
        <v>23.126000000000001</v>
      </c>
    </row>
    <row r="151" spans="8:46" x14ac:dyDescent="0.25">
      <c r="K151" s="80"/>
      <c r="L151" s="27">
        <v>2005</v>
      </c>
      <c r="M151" s="27">
        <v>2.92</v>
      </c>
      <c r="N151" s="43" t="s">
        <v>34</v>
      </c>
      <c r="O151" s="27">
        <v>1.21</v>
      </c>
      <c r="P151" s="43"/>
      <c r="Q151" s="27">
        <v>1.41</v>
      </c>
      <c r="R151" s="43" t="s">
        <v>34</v>
      </c>
      <c r="S151" s="27">
        <v>2.48</v>
      </c>
      <c r="T151" s="43"/>
      <c r="U151" s="27">
        <v>3.55</v>
      </c>
      <c r="V151" s="43"/>
      <c r="W151" s="27">
        <v>0.1</v>
      </c>
      <c r="X151" s="43"/>
      <c r="Y151" s="27">
        <v>0.54</v>
      </c>
      <c r="Z151" s="43"/>
      <c r="AA151" s="27">
        <v>0.08</v>
      </c>
      <c r="AB151" s="43"/>
      <c r="AC151" s="27">
        <v>0</v>
      </c>
      <c r="AD151" s="43" t="s">
        <v>25</v>
      </c>
      <c r="AE151" s="27">
        <v>0.28000000000000003</v>
      </c>
      <c r="AF151" s="43"/>
      <c r="AG151" s="27">
        <v>0</v>
      </c>
      <c r="AH151" s="43" t="s">
        <v>36</v>
      </c>
      <c r="AI151" s="27">
        <v>0.45</v>
      </c>
      <c r="AJ151" s="43"/>
      <c r="AK151" s="27">
        <v>13.02</v>
      </c>
      <c r="AL151" s="16"/>
      <c r="AM151" s="37">
        <f t="shared" si="8"/>
        <v>13.02</v>
      </c>
      <c r="AN151" s="36">
        <f>12-1</f>
        <v>11</v>
      </c>
      <c r="AO151" s="27">
        <v>2005</v>
      </c>
      <c r="AP151" s="37">
        <f t="shared" si="12"/>
        <v>14.203636363636365</v>
      </c>
      <c r="AQ151" s="37">
        <v>11.368473652643303</v>
      </c>
      <c r="AR151" s="36"/>
      <c r="AS151" s="56">
        <v>65.686999999999998</v>
      </c>
      <c r="AT151" s="56">
        <v>23.126000000000001</v>
      </c>
    </row>
    <row r="152" spans="8:46" x14ac:dyDescent="0.25">
      <c r="K152" s="80"/>
      <c r="L152" s="27">
        <v>2006</v>
      </c>
      <c r="M152" s="27">
        <v>1.89</v>
      </c>
      <c r="N152" s="43" t="s">
        <v>34</v>
      </c>
      <c r="O152" s="27">
        <v>1.46</v>
      </c>
      <c r="P152" s="43"/>
      <c r="Q152" s="27">
        <v>0</v>
      </c>
      <c r="R152" s="43" t="s">
        <v>25</v>
      </c>
      <c r="S152" s="27">
        <v>1.51</v>
      </c>
      <c r="T152" s="43"/>
      <c r="U152" s="27">
        <v>0.49</v>
      </c>
      <c r="V152" s="43"/>
      <c r="W152" s="27">
        <v>0</v>
      </c>
      <c r="X152" s="43"/>
      <c r="Y152" s="27">
        <v>0.32</v>
      </c>
      <c r="Z152" s="43"/>
      <c r="AA152" s="27">
        <v>0</v>
      </c>
      <c r="AB152" s="43"/>
      <c r="AC152" s="27">
        <v>0</v>
      </c>
      <c r="AD152" s="43"/>
      <c r="AE152" s="27">
        <v>0.89</v>
      </c>
      <c r="AF152" s="43"/>
      <c r="AG152" s="27">
        <v>0.62</v>
      </c>
      <c r="AH152" s="43"/>
      <c r="AI152" s="27">
        <v>0.45</v>
      </c>
      <c r="AJ152" s="43"/>
      <c r="AK152" s="27">
        <v>7.63</v>
      </c>
      <c r="AL152" s="16"/>
      <c r="AM152" s="37">
        <f t="shared" si="8"/>
        <v>7.63</v>
      </c>
      <c r="AN152" s="36">
        <f>12-1</f>
        <v>11</v>
      </c>
      <c r="AO152" s="27">
        <v>2006</v>
      </c>
      <c r="AP152" s="37">
        <f t="shared" si="12"/>
        <v>8.3236363636363642</v>
      </c>
      <c r="AQ152" s="37">
        <v>11.368473652643303</v>
      </c>
      <c r="AR152" s="36"/>
      <c r="AS152" s="56">
        <v>96.609800000000007</v>
      </c>
      <c r="AT152" s="56">
        <v>24.1524</v>
      </c>
    </row>
    <row r="153" spans="8:46" x14ac:dyDescent="0.25">
      <c r="K153" s="80"/>
      <c r="L153" s="27">
        <v>2007</v>
      </c>
      <c r="M153" s="27">
        <v>0.51</v>
      </c>
      <c r="N153" s="43"/>
      <c r="O153" s="27">
        <v>0.57999999999999996</v>
      </c>
      <c r="P153" s="43"/>
      <c r="Q153" s="27">
        <v>2.35</v>
      </c>
      <c r="R153" s="43"/>
      <c r="S153" s="27">
        <v>1.52</v>
      </c>
      <c r="T153" s="43"/>
      <c r="U153" s="27">
        <v>0.61</v>
      </c>
      <c r="V153" s="43"/>
      <c r="W153" s="27">
        <v>0.53</v>
      </c>
      <c r="X153" s="43"/>
      <c r="Y153" s="27">
        <v>0.97</v>
      </c>
      <c r="Z153" s="43"/>
      <c r="AA153" s="27">
        <v>1.9</v>
      </c>
      <c r="AB153" s="43" t="s">
        <v>35</v>
      </c>
      <c r="AC153" s="27">
        <v>0.95</v>
      </c>
      <c r="AD153" s="43"/>
      <c r="AE153" s="27">
        <v>0.51</v>
      </c>
      <c r="AF153" s="43"/>
      <c r="AG153" s="27">
        <v>0.3</v>
      </c>
      <c r="AH153" s="43"/>
      <c r="AI153" s="27">
        <v>1.73</v>
      </c>
      <c r="AJ153" s="43"/>
      <c r="AK153" s="27">
        <v>12.46</v>
      </c>
      <c r="AL153" s="16"/>
      <c r="AM153" s="37">
        <f t="shared" si="8"/>
        <v>12.46</v>
      </c>
      <c r="AN153" s="36">
        <f t="shared" si="9"/>
        <v>12</v>
      </c>
      <c r="AO153" s="27">
        <v>2007</v>
      </c>
      <c r="AP153" s="37">
        <f t="shared" si="12"/>
        <v>12.46</v>
      </c>
      <c r="AQ153" s="37">
        <v>11.368473652643303</v>
      </c>
      <c r="AR153" s="36"/>
      <c r="AS153" s="56">
        <v>95.738</v>
      </c>
      <c r="AT153" s="56">
        <v>24.010999999999999</v>
      </c>
    </row>
    <row r="154" spans="8:46" x14ac:dyDescent="0.25">
      <c r="K154" s="80"/>
      <c r="L154" s="27">
        <v>2008</v>
      </c>
      <c r="M154" s="27">
        <v>1.27</v>
      </c>
      <c r="N154" s="43"/>
      <c r="O154" s="27">
        <v>1</v>
      </c>
      <c r="P154" s="43"/>
      <c r="Q154" s="27">
        <v>0.18</v>
      </c>
      <c r="R154" s="43"/>
      <c r="S154" s="27">
        <v>0.18</v>
      </c>
      <c r="T154" s="43"/>
      <c r="U154" s="27">
        <v>0.12</v>
      </c>
      <c r="V154" s="43"/>
      <c r="W154" s="27">
        <v>0.17</v>
      </c>
      <c r="X154" s="43"/>
      <c r="Y154" s="27">
        <v>0.23</v>
      </c>
      <c r="Z154" s="43"/>
      <c r="AA154" s="27">
        <v>7.0000000000000007E-2</v>
      </c>
      <c r="AB154" s="43" t="s">
        <v>34</v>
      </c>
      <c r="AC154" s="27">
        <v>0.53</v>
      </c>
      <c r="AD154" s="43"/>
      <c r="AE154" s="27">
        <v>0.35</v>
      </c>
      <c r="AF154" s="43"/>
      <c r="AG154" s="27">
        <v>0.57999999999999996</v>
      </c>
      <c r="AH154" s="43"/>
      <c r="AI154" s="27">
        <v>0.96</v>
      </c>
      <c r="AJ154" s="43"/>
      <c r="AK154" s="27">
        <v>5.64</v>
      </c>
      <c r="AL154" s="16"/>
      <c r="AM154" s="37">
        <f t="shared" si="8"/>
        <v>5.64</v>
      </c>
      <c r="AN154" s="36">
        <f t="shared" si="9"/>
        <v>12</v>
      </c>
      <c r="AO154" s="27">
        <v>2008</v>
      </c>
      <c r="AP154" s="37">
        <f t="shared" si="12"/>
        <v>5.64</v>
      </c>
      <c r="AQ154" s="37">
        <v>11.368473652643303</v>
      </c>
      <c r="AR154" s="36"/>
      <c r="AS154" s="56">
        <v>96.602999999999994</v>
      </c>
      <c r="AT154" s="56">
        <v>24.22</v>
      </c>
    </row>
    <row r="155" spans="8:46" x14ac:dyDescent="0.25">
      <c r="K155" s="80"/>
      <c r="L155" s="27">
        <v>2009</v>
      </c>
      <c r="M155" s="27">
        <v>1.1499999999999999</v>
      </c>
      <c r="N155" s="43"/>
      <c r="O155" s="27">
        <v>1.22</v>
      </c>
      <c r="P155" s="43"/>
      <c r="Q155" s="27">
        <v>0.71</v>
      </c>
      <c r="R155" s="43"/>
      <c r="S155" s="27">
        <v>3.45</v>
      </c>
      <c r="T155" s="43"/>
      <c r="U155" s="27">
        <v>0.25</v>
      </c>
      <c r="V155" s="43"/>
      <c r="W155" s="27">
        <v>1.51</v>
      </c>
      <c r="X155" s="43"/>
      <c r="Y155" s="27">
        <v>0.26</v>
      </c>
      <c r="Z155" s="43"/>
      <c r="AA155" s="27">
        <v>0.44</v>
      </c>
      <c r="AB155" s="43"/>
      <c r="AC155" s="27">
        <v>0.26</v>
      </c>
      <c r="AD155" s="43"/>
      <c r="AE155" s="27">
        <v>0.8</v>
      </c>
      <c r="AF155" s="43"/>
      <c r="AG155" s="27">
        <v>0.1</v>
      </c>
      <c r="AH155" s="43"/>
      <c r="AI155" s="27">
        <v>1.63</v>
      </c>
      <c r="AJ155" s="43"/>
      <c r="AK155" s="27">
        <v>11.78</v>
      </c>
      <c r="AL155" s="16"/>
      <c r="AM155" s="37">
        <f t="shared" si="8"/>
        <v>11.780000000000001</v>
      </c>
      <c r="AN155" s="36">
        <f t="shared" si="9"/>
        <v>12</v>
      </c>
      <c r="AO155" s="27">
        <v>2009</v>
      </c>
      <c r="AP155" s="37">
        <f t="shared" si="12"/>
        <v>11.780000000000001</v>
      </c>
      <c r="AQ155" s="37">
        <v>11.368473652643303</v>
      </c>
      <c r="AR155" s="36"/>
      <c r="AS155" s="56">
        <v>97.539000000000001</v>
      </c>
      <c r="AT155" s="56">
        <v>24.434999999999999</v>
      </c>
    </row>
    <row r="156" spans="8:46" x14ac:dyDescent="0.25">
      <c r="K156" s="80"/>
      <c r="L156" s="27">
        <v>2010</v>
      </c>
      <c r="M156" s="27">
        <v>0.45</v>
      </c>
      <c r="N156" s="43"/>
      <c r="O156" s="27">
        <v>0.93</v>
      </c>
      <c r="P156" s="43"/>
      <c r="Q156" s="27">
        <v>2.2999999999999998</v>
      </c>
      <c r="R156" s="43"/>
      <c r="S156" s="27">
        <v>1.59</v>
      </c>
      <c r="T156" s="43"/>
      <c r="U156" s="27">
        <v>1.08</v>
      </c>
      <c r="V156" s="43"/>
      <c r="W156" s="27">
        <v>0.04</v>
      </c>
      <c r="X156" s="43"/>
      <c r="Y156" s="27">
        <v>0.99</v>
      </c>
      <c r="Z156" s="43"/>
      <c r="AA156" s="27">
        <v>0.02</v>
      </c>
      <c r="AB156" s="43" t="s">
        <v>34</v>
      </c>
      <c r="AC156" s="27">
        <v>0.65</v>
      </c>
      <c r="AD156" s="43"/>
      <c r="AE156" s="27">
        <v>1.94</v>
      </c>
      <c r="AF156" s="43"/>
      <c r="AG156" s="27">
        <v>2.12</v>
      </c>
      <c r="AH156" s="43"/>
      <c r="AI156" s="27">
        <v>0.95</v>
      </c>
      <c r="AJ156" s="43"/>
      <c r="AK156" s="27">
        <v>13.06</v>
      </c>
      <c r="AL156" s="16"/>
      <c r="AM156" s="37">
        <f t="shared" si="8"/>
        <v>13.059999999999999</v>
      </c>
      <c r="AN156" s="36">
        <f t="shared" si="9"/>
        <v>12</v>
      </c>
      <c r="AO156" s="27">
        <v>2010</v>
      </c>
      <c r="AP156" s="37">
        <f t="shared" si="12"/>
        <v>13.059999999999997</v>
      </c>
      <c r="AQ156" s="37">
        <v>11.368473652643303</v>
      </c>
      <c r="AR156" s="36"/>
      <c r="AS156" s="56">
        <v>97.536000000000001</v>
      </c>
      <c r="AT156" s="56">
        <v>24.608000000000001</v>
      </c>
    </row>
    <row r="157" spans="8:46" x14ac:dyDescent="0.25">
      <c r="K157" s="80"/>
      <c r="L157" s="27">
        <v>2011</v>
      </c>
      <c r="M157" s="27">
        <v>0.02</v>
      </c>
      <c r="N157" s="43"/>
      <c r="O157" s="27">
        <v>1.74</v>
      </c>
      <c r="P157" s="43"/>
      <c r="Q157" s="27">
        <v>1.03</v>
      </c>
      <c r="R157" s="43"/>
      <c r="S157" s="27">
        <v>1.86</v>
      </c>
      <c r="T157" s="43"/>
      <c r="U157" s="27">
        <v>2.39</v>
      </c>
      <c r="V157" s="43"/>
      <c r="W157" s="27">
        <v>0.6</v>
      </c>
      <c r="X157" s="43"/>
      <c r="Y157" s="27">
        <v>0.46</v>
      </c>
      <c r="Z157" s="43"/>
      <c r="AA157" s="27">
        <v>0.97</v>
      </c>
      <c r="AB157" s="43"/>
      <c r="AC157" s="27">
        <v>0.57999999999999996</v>
      </c>
      <c r="AD157" s="43"/>
      <c r="AE157" s="27">
        <v>1.1499999999999999</v>
      </c>
      <c r="AF157" s="43"/>
      <c r="AG157" s="27">
        <v>0.34</v>
      </c>
      <c r="AH157" s="43"/>
      <c r="AI157" s="27">
        <v>0.06</v>
      </c>
      <c r="AJ157" s="43"/>
      <c r="AK157" s="27">
        <v>11.2</v>
      </c>
      <c r="AL157" s="16"/>
      <c r="AM157" s="37">
        <f t="shared" si="8"/>
        <v>11.200000000000003</v>
      </c>
      <c r="AN157" s="36">
        <f t="shared" si="9"/>
        <v>12</v>
      </c>
      <c r="AO157" s="27">
        <v>2011</v>
      </c>
      <c r="AP157" s="37">
        <f t="shared" si="12"/>
        <v>11.200000000000003</v>
      </c>
      <c r="AQ157" s="37">
        <v>11.368473652643303</v>
      </c>
      <c r="AR157" s="36"/>
      <c r="AS157" s="56">
        <v>96.790999999999997</v>
      </c>
      <c r="AT157" s="56">
        <v>24.356999999999999</v>
      </c>
    </row>
    <row r="158" spans="8:46" x14ac:dyDescent="0.25">
      <c r="K158" s="80"/>
      <c r="L158" s="27">
        <v>2012</v>
      </c>
      <c r="M158" s="27">
        <v>0.62</v>
      </c>
      <c r="N158" s="43"/>
      <c r="O158" s="27">
        <v>1.34</v>
      </c>
      <c r="P158" s="43"/>
      <c r="Q158" s="27">
        <v>1.99</v>
      </c>
      <c r="R158" s="43"/>
      <c r="S158" s="27">
        <v>0.95</v>
      </c>
      <c r="T158" s="43"/>
      <c r="U158" s="27">
        <v>0</v>
      </c>
      <c r="V158" s="43"/>
      <c r="W158" s="27">
        <v>0.17</v>
      </c>
      <c r="X158" s="43"/>
      <c r="Y158" s="27">
        <v>0.4</v>
      </c>
      <c r="Z158" s="43"/>
      <c r="AA158" s="27">
        <v>1.26</v>
      </c>
      <c r="AB158" s="43"/>
      <c r="AC158" s="27">
        <v>1.55</v>
      </c>
      <c r="AD158" s="43"/>
      <c r="AE158" s="27">
        <v>0.39</v>
      </c>
      <c r="AF158" s="43"/>
      <c r="AG158" s="27">
        <v>0.8</v>
      </c>
      <c r="AH158" s="43"/>
      <c r="AI158" s="27">
        <v>1.8</v>
      </c>
      <c r="AJ158" s="43"/>
      <c r="AK158" s="27">
        <v>11.27</v>
      </c>
      <c r="AL158" s="16"/>
      <c r="AM158" s="37">
        <f t="shared" si="8"/>
        <v>11.270000000000003</v>
      </c>
      <c r="AN158" s="36">
        <f t="shared" si="9"/>
        <v>12</v>
      </c>
      <c r="AO158" s="27">
        <v>2012</v>
      </c>
      <c r="AP158" s="37">
        <f t="shared" si="12"/>
        <v>11.270000000000003</v>
      </c>
      <c r="AQ158" s="37">
        <v>11.368473652643303</v>
      </c>
      <c r="AR158" s="36"/>
      <c r="AS158" s="56">
        <v>65.686999999999998</v>
      </c>
      <c r="AT158" s="56">
        <v>25.234000000000002</v>
      </c>
    </row>
    <row r="159" spans="8:46" x14ac:dyDescent="0.25">
      <c r="J159" s="80"/>
      <c r="K159" s="80"/>
      <c r="L159" s="79"/>
      <c r="M159" s="79"/>
      <c r="N159" s="47"/>
      <c r="O159" s="79"/>
      <c r="P159" s="47"/>
      <c r="Q159" s="79"/>
      <c r="R159" s="47"/>
      <c r="S159" s="79"/>
      <c r="T159" s="47"/>
      <c r="U159" s="79"/>
      <c r="V159" s="47"/>
      <c r="W159" s="79"/>
      <c r="X159" s="47"/>
      <c r="Y159" s="79"/>
      <c r="Z159" s="47"/>
      <c r="AA159" s="79"/>
      <c r="AB159" s="47"/>
      <c r="AC159" s="79"/>
      <c r="AD159" s="47"/>
      <c r="AE159" s="79"/>
      <c r="AF159" s="47"/>
      <c r="AG159" s="79"/>
      <c r="AH159" s="47"/>
      <c r="AI159" s="79"/>
      <c r="AJ159" s="47"/>
      <c r="AK159" s="79"/>
      <c r="AL159" s="16"/>
      <c r="AM159" s="80"/>
      <c r="AN159" s="80"/>
      <c r="AO159" s="80"/>
      <c r="AP159" s="80"/>
      <c r="AQ159" s="80"/>
      <c r="AR159" s="80"/>
    </row>
    <row r="160" spans="8:46" x14ac:dyDescent="0.25"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</row>
    <row r="161" spans="10:44" x14ac:dyDescent="0.25"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</row>
    <row r="162" spans="10:44" x14ac:dyDescent="0.25"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</row>
    <row r="163" spans="10:44" x14ac:dyDescent="0.25"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</row>
    <row r="164" spans="10:44" x14ac:dyDescent="0.25"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</row>
    <row r="165" spans="10:44" x14ac:dyDescent="0.25"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</row>
    <row r="166" spans="10:44" x14ac:dyDescent="0.25"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</row>
    <row r="167" spans="10:44" x14ac:dyDescent="0.25"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</row>
    <row r="168" spans="10:44" x14ac:dyDescent="0.25">
      <c r="K168" s="80"/>
      <c r="L168" s="80"/>
      <c r="M168" s="80"/>
      <c r="N168" s="48"/>
      <c r="O168" s="80"/>
      <c r="P168" s="48"/>
      <c r="Q168" s="80"/>
      <c r="R168" s="48"/>
      <c r="S168" s="80"/>
      <c r="T168" s="48"/>
      <c r="U168" s="80"/>
      <c r="V168" s="48"/>
      <c r="W168" s="80"/>
      <c r="X168" s="48"/>
      <c r="Y168" s="80"/>
      <c r="Z168" s="48"/>
      <c r="AA168" s="80"/>
      <c r="AB168" s="48"/>
      <c r="AC168" s="80"/>
      <c r="AD168" s="48"/>
      <c r="AE168" s="80"/>
      <c r="AF168" s="48"/>
      <c r="AG168" s="80"/>
      <c r="AH168" s="48"/>
      <c r="AI168" s="80"/>
      <c r="AJ168" s="48"/>
      <c r="AK168" s="80"/>
      <c r="AL168" s="80"/>
      <c r="AM168" s="80"/>
      <c r="AN168" s="80"/>
      <c r="AO168" s="80"/>
      <c r="AP168" s="80"/>
      <c r="AQ168" s="80"/>
    </row>
    <row r="169" spans="10:44" x14ac:dyDescent="0.25">
      <c r="K169" s="80"/>
      <c r="L169" s="80"/>
      <c r="M169" s="80"/>
      <c r="N169" s="48"/>
      <c r="O169" s="80"/>
      <c r="P169" s="48"/>
      <c r="Q169" s="80"/>
      <c r="R169" s="48"/>
      <c r="S169" s="80"/>
      <c r="T169" s="48"/>
      <c r="U169" s="80"/>
      <c r="V169" s="48"/>
      <c r="W169" s="80"/>
      <c r="X169" s="48"/>
      <c r="Y169" s="80"/>
      <c r="Z169" s="48"/>
      <c r="AA169" s="80"/>
      <c r="AB169" s="48"/>
      <c r="AC169" s="80"/>
      <c r="AD169" s="48"/>
      <c r="AE169" s="80"/>
      <c r="AF169" s="48"/>
      <c r="AG169" s="80"/>
      <c r="AH169" s="48"/>
      <c r="AI169" s="80"/>
      <c r="AJ169" s="48"/>
      <c r="AK169" s="80"/>
      <c r="AL169" s="80"/>
      <c r="AM169" s="80"/>
      <c r="AN169" s="80"/>
      <c r="AO169" s="80"/>
      <c r="AP169" s="80"/>
      <c r="AQ169" s="80"/>
    </row>
    <row r="170" spans="10:44" x14ac:dyDescent="0.25">
      <c r="K170" s="80"/>
      <c r="L170" s="80"/>
      <c r="M170" s="80"/>
      <c r="N170" s="48"/>
      <c r="O170" s="80"/>
      <c r="P170" s="48"/>
      <c r="Q170" s="80"/>
      <c r="R170" s="48"/>
      <c r="S170" s="80"/>
      <c r="T170" s="48"/>
      <c r="U170" s="80"/>
      <c r="V170" s="48"/>
      <c r="W170" s="80"/>
      <c r="X170" s="48"/>
      <c r="Y170" s="80"/>
      <c r="Z170" s="48"/>
      <c r="AA170" s="80"/>
      <c r="AB170" s="48"/>
      <c r="AC170" s="80"/>
      <c r="AD170" s="48"/>
      <c r="AE170" s="80"/>
      <c r="AF170" s="48"/>
      <c r="AG170" s="80"/>
      <c r="AH170" s="48"/>
      <c r="AI170" s="80"/>
      <c r="AJ170" s="48"/>
      <c r="AK170" s="80"/>
      <c r="AL170" s="80"/>
      <c r="AM170" s="80"/>
      <c r="AN170" s="80"/>
      <c r="AO170" s="80"/>
      <c r="AP170" s="80"/>
      <c r="AQ170" s="80"/>
    </row>
    <row r="171" spans="10:44" x14ac:dyDescent="0.25">
      <c r="K171" s="80"/>
      <c r="L171" s="80"/>
      <c r="M171" s="80"/>
      <c r="N171" s="48"/>
      <c r="O171" s="80"/>
      <c r="P171" s="48"/>
      <c r="Q171" s="80"/>
      <c r="R171" s="48"/>
      <c r="S171" s="80"/>
      <c r="T171" s="48"/>
      <c r="U171" s="80"/>
      <c r="V171" s="48"/>
      <c r="W171" s="80"/>
      <c r="X171" s="48"/>
      <c r="Y171" s="80"/>
      <c r="Z171" s="48"/>
      <c r="AA171" s="80"/>
      <c r="AB171" s="48"/>
      <c r="AC171" s="80"/>
      <c r="AD171" s="48"/>
      <c r="AE171" s="80"/>
      <c r="AF171" s="48"/>
      <c r="AG171" s="80"/>
      <c r="AH171" s="48"/>
      <c r="AI171" s="80"/>
      <c r="AJ171" s="48"/>
      <c r="AK171" s="80"/>
      <c r="AL171" s="80"/>
      <c r="AM171" s="80"/>
      <c r="AN171" s="80"/>
      <c r="AO171" s="80"/>
      <c r="AP171" s="80"/>
      <c r="AQ171" s="80"/>
    </row>
    <row r="172" spans="10:44" x14ac:dyDescent="0.25">
      <c r="L172" s="80"/>
      <c r="M172" s="80"/>
      <c r="N172" s="48"/>
      <c r="O172" s="80"/>
      <c r="P172" s="48"/>
      <c r="Q172" s="80"/>
      <c r="R172" s="48"/>
      <c r="S172" s="80"/>
      <c r="T172" s="48"/>
      <c r="U172" s="80"/>
      <c r="V172" s="48"/>
      <c r="W172" s="80"/>
      <c r="X172" s="48"/>
      <c r="Y172" s="80"/>
      <c r="Z172" s="48"/>
      <c r="AA172" s="80"/>
      <c r="AB172" s="48"/>
      <c r="AC172" s="80"/>
      <c r="AD172" s="48"/>
      <c r="AE172" s="80"/>
      <c r="AF172" s="48"/>
      <c r="AG172" s="80"/>
      <c r="AH172" s="48"/>
      <c r="AI172" s="80"/>
      <c r="AJ172" s="48"/>
      <c r="AK172" s="80"/>
      <c r="AL172" s="80"/>
      <c r="AM172" s="80"/>
      <c r="AN172" s="80"/>
      <c r="AO172" s="80"/>
      <c r="AP172" s="80"/>
      <c r="AQ172" s="80"/>
    </row>
  </sheetData>
  <mergeCells count="10">
    <mergeCell ref="AS2:AT2"/>
    <mergeCell ref="A70:H70"/>
    <mergeCell ref="A1:C1"/>
    <mergeCell ref="E1:H1"/>
    <mergeCell ref="L1:AK1"/>
    <mergeCell ref="AM1:AR2"/>
    <mergeCell ref="E2:E3"/>
    <mergeCell ref="F2:G2"/>
    <mergeCell ref="H2:H3"/>
    <mergeCell ref="L2:AK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172"/>
  <sheetViews>
    <sheetView tabSelected="1" topLeftCell="AP1" zoomScale="75" zoomScaleNormal="75" workbookViewId="0">
      <selection activeCell="AV3" sqref="AV3"/>
    </sheetView>
  </sheetViews>
  <sheetFormatPr defaultColWidth="8.85546875" defaultRowHeight="15" x14ac:dyDescent="0.25"/>
  <cols>
    <col min="1" max="1" width="8.85546875" style="14"/>
    <col min="2" max="3" width="10.7109375" style="14" bestFit="1" customWidth="1"/>
    <col min="4" max="4" width="12" style="14" bestFit="1" customWidth="1"/>
    <col min="5" max="5" width="14.7109375" style="17" customWidth="1"/>
    <col min="6" max="6" width="11" style="17" customWidth="1"/>
    <col min="7" max="7" width="8.28515625" style="17" customWidth="1"/>
    <col min="8" max="8" width="65.28515625" style="17" customWidth="1"/>
    <col min="9" max="10" width="14.85546875" style="17" customWidth="1"/>
    <col min="11" max="11" width="3.42578125" style="12" customWidth="1"/>
    <col min="12" max="12" width="9.42578125" style="12" customWidth="1"/>
    <col min="13" max="13" width="6.7109375" style="12" customWidth="1"/>
    <col min="14" max="14" width="2.7109375" style="49" customWidth="1"/>
    <col min="15" max="15" width="6.7109375" style="12" customWidth="1"/>
    <col min="16" max="16" width="2.7109375" style="49" customWidth="1"/>
    <col min="17" max="17" width="6.7109375" style="12" customWidth="1"/>
    <col min="18" max="18" width="2.7109375" style="49" customWidth="1"/>
    <col min="19" max="19" width="6.7109375" style="12" customWidth="1"/>
    <col min="20" max="20" width="2.7109375" style="49" customWidth="1"/>
    <col min="21" max="21" width="6.7109375" style="12" customWidth="1"/>
    <col min="22" max="22" width="2.7109375" style="49" customWidth="1"/>
    <col min="23" max="23" width="6.7109375" style="12" customWidth="1"/>
    <col min="24" max="24" width="2.7109375" style="49" customWidth="1"/>
    <col min="25" max="25" width="6.7109375" style="12" customWidth="1"/>
    <col min="26" max="26" width="2.7109375" style="49" customWidth="1"/>
    <col min="27" max="27" width="6.7109375" style="12" customWidth="1"/>
    <col min="28" max="28" width="2.7109375" style="49" customWidth="1"/>
    <col min="29" max="29" width="6.7109375" style="12" customWidth="1"/>
    <col min="30" max="30" width="2.7109375" style="49" customWidth="1"/>
    <col min="31" max="31" width="6.7109375" style="12" customWidth="1"/>
    <col min="32" max="32" width="2.7109375" style="49" customWidth="1"/>
    <col min="33" max="33" width="6.7109375" style="12" customWidth="1"/>
    <col min="34" max="34" width="2.7109375" style="49" customWidth="1"/>
    <col min="35" max="35" width="6.7109375" style="12" customWidth="1"/>
    <col min="36" max="36" width="2.7109375" style="49" customWidth="1"/>
    <col min="37" max="37" width="6.7109375" style="12" customWidth="1"/>
    <col min="38" max="38" width="2" style="12" customWidth="1"/>
    <col min="39" max="39" width="15.7109375" style="12" customWidth="1"/>
    <col min="40" max="40" width="20.42578125" style="12" customWidth="1"/>
    <col min="41" max="41" width="12.7109375" style="12" customWidth="1"/>
    <col min="42" max="42" width="34.7109375" style="12" customWidth="1"/>
    <col min="43" max="43" width="27.28515625" style="12" customWidth="1"/>
    <col min="44" max="44" width="8.85546875" style="12"/>
    <col min="45" max="45" width="12.7109375" style="12" customWidth="1"/>
    <col min="46" max="46" width="10.7109375" style="12" bestFit="1" customWidth="1"/>
    <col min="47" max="16384" width="8.85546875" style="12"/>
  </cols>
  <sheetData>
    <row r="1" spans="1:47" ht="97.15" customHeight="1" x14ac:dyDescent="0.25">
      <c r="A1" s="98" t="s">
        <v>69</v>
      </c>
      <c r="B1" s="99"/>
      <c r="C1" s="99"/>
      <c r="D1" s="78"/>
      <c r="E1" s="100" t="s">
        <v>49</v>
      </c>
      <c r="F1" s="100"/>
      <c r="G1" s="100"/>
      <c r="H1" s="100"/>
      <c r="I1" s="78"/>
      <c r="J1" s="78"/>
      <c r="L1" s="101" t="s">
        <v>0</v>
      </c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34"/>
      <c r="AM1" s="102" t="s">
        <v>68</v>
      </c>
      <c r="AN1" s="102"/>
      <c r="AO1" s="102"/>
      <c r="AP1" s="102"/>
      <c r="AQ1" s="102"/>
      <c r="AR1" s="102"/>
    </row>
    <row r="2" spans="1:47" ht="52.9" customHeight="1" x14ac:dyDescent="0.25">
      <c r="A2" s="31" t="s">
        <v>59</v>
      </c>
      <c r="B2" s="31" t="s">
        <v>61</v>
      </c>
      <c r="C2" s="31" t="s">
        <v>62</v>
      </c>
      <c r="D2" s="53"/>
      <c r="E2" s="104" t="s">
        <v>50</v>
      </c>
      <c r="F2" s="105" t="s">
        <v>48</v>
      </c>
      <c r="G2" s="106"/>
      <c r="H2" s="107" t="s">
        <v>55</v>
      </c>
      <c r="I2" s="8"/>
      <c r="J2" s="8"/>
      <c r="L2" s="102" t="s">
        <v>1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35"/>
      <c r="AM2" s="103"/>
      <c r="AN2" s="103"/>
      <c r="AO2" s="103"/>
      <c r="AP2" s="103"/>
      <c r="AQ2" s="103"/>
      <c r="AR2" s="103"/>
      <c r="AS2" s="97" t="s">
        <v>69</v>
      </c>
      <c r="AT2" s="97"/>
    </row>
    <row r="3" spans="1:47" s="80" customFormat="1" ht="79.150000000000006" customHeight="1" x14ac:dyDescent="0.25">
      <c r="A3" s="18">
        <v>1950</v>
      </c>
      <c r="B3" s="32">
        <v>300</v>
      </c>
      <c r="C3" s="33"/>
      <c r="D3" s="54"/>
      <c r="E3" s="104"/>
      <c r="F3" s="18" t="s">
        <v>51</v>
      </c>
      <c r="G3" s="18" t="s">
        <v>52</v>
      </c>
      <c r="H3" s="108"/>
      <c r="I3" s="8"/>
      <c r="J3" s="8"/>
      <c r="L3" s="43" t="s">
        <v>11</v>
      </c>
      <c r="M3" s="43" t="s">
        <v>12</v>
      </c>
      <c r="N3" s="43"/>
      <c r="O3" s="43" t="s">
        <v>13</v>
      </c>
      <c r="P3" s="43"/>
      <c r="Q3" s="43" t="s">
        <v>14</v>
      </c>
      <c r="R3" s="43"/>
      <c r="S3" s="43" t="s">
        <v>15</v>
      </c>
      <c r="T3" s="43"/>
      <c r="U3" s="43" t="s">
        <v>16</v>
      </c>
      <c r="V3" s="43"/>
      <c r="W3" s="43" t="s">
        <v>17</v>
      </c>
      <c r="X3" s="43"/>
      <c r="Y3" s="43" t="s">
        <v>18</v>
      </c>
      <c r="Z3" s="43"/>
      <c r="AA3" s="43" t="s">
        <v>19</v>
      </c>
      <c r="AB3" s="43"/>
      <c r="AC3" s="43" t="s">
        <v>20</v>
      </c>
      <c r="AD3" s="43"/>
      <c r="AE3" s="43" t="s">
        <v>21</v>
      </c>
      <c r="AF3" s="43"/>
      <c r="AG3" s="43" t="s">
        <v>22</v>
      </c>
      <c r="AH3" s="43"/>
      <c r="AI3" s="43" t="s">
        <v>23</v>
      </c>
      <c r="AJ3" s="43"/>
      <c r="AK3" s="43" t="s">
        <v>24</v>
      </c>
      <c r="AL3" s="44"/>
      <c r="AM3" s="77" t="s">
        <v>66</v>
      </c>
      <c r="AN3" s="77" t="s">
        <v>67</v>
      </c>
      <c r="AO3" s="43" t="s">
        <v>11</v>
      </c>
      <c r="AP3" s="88" t="s">
        <v>95</v>
      </c>
      <c r="AQ3" s="88" t="s">
        <v>96</v>
      </c>
      <c r="AR3" s="88" t="s">
        <v>97</v>
      </c>
      <c r="AS3" s="88" t="s">
        <v>98</v>
      </c>
      <c r="AT3" s="88" t="s">
        <v>99</v>
      </c>
      <c r="AU3" s="29"/>
    </row>
    <row r="4" spans="1:47" s="80" customFormat="1" ht="57.6" x14ac:dyDescent="0.3">
      <c r="A4" s="18">
        <v>1951</v>
      </c>
      <c r="B4" s="32">
        <v>600</v>
      </c>
      <c r="C4" s="33"/>
      <c r="D4" s="54"/>
      <c r="E4" s="22">
        <v>4671</v>
      </c>
      <c r="F4" s="20">
        <v>691.2</v>
      </c>
      <c r="G4" s="21">
        <f>1.29+0.25</f>
        <v>1.54</v>
      </c>
      <c r="H4" s="18" t="s">
        <v>56</v>
      </c>
      <c r="I4" s="30"/>
      <c r="J4" s="30"/>
      <c r="L4" s="39">
        <v>1888</v>
      </c>
      <c r="M4" s="39">
        <v>0</v>
      </c>
      <c r="N4" s="46" t="s">
        <v>25</v>
      </c>
      <c r="O4" s="39">
        <v>0</v>
      </c>
      <c r="P4" s="46" t="s">
        <v>25</v>
      </c>
      <c r="Q4" s="39">
        <v>0</v>
      </c>
      <c r="R4" s="46" t="s">
        <v>25</v>
      </c>
      <c r="S4" s="39">
        <v>0</v>
      </c>
      <c r="T4" s="46" t="s">
        <v>25</v>
      </c>
      <c r="U4" s="39">
        <v>1.77</v>
      </c>
      <c r="V4" s="46"/>
      <c r="W4" s="39">
        <v>0.28000000000000003</v>
      </c>
      <c r="X4" s="46"/>
      <c r="Y4" s="39">
        <v>0.76</v>
      </c>
      <c r="Z4" s="46"/>
      <c r="AA4" s="39">
        <v>0.06</v>
      </c>
      <c r="AB4" s="46"/>
      <c r="AC4" s="39">
        <v>0.56999999999999995</v>
      </c>
      <c r="AD4" s="46"/>
      <c r="AE4" s="39">
        <v>1.03</v>
      </c>
      <c r="AF4" s="46"/>
      <c r="AG4" s="39">
        <v>0.56000000000000005</v>
      </c>
      <c r="AH4" s="46"/>
      <c r="AI4" s="39">
        <v>0.6</v>
      </c>
      <c r="AJ4" s="46"/>
      <c r="AK4" s="39">
        <v>5.63</v>
      </c>
      <c r="AL4" s="40"/>
      <c r="AM4" s="41">
        <f>SUM(M4,O4,Q4,S4,U4,W4,Y4,AA4,AC4,AE4,AG4,AI4)</f>
        <v>5.629999999999999</v>
      </c>
      <c r="AN4" s="42">
        <f>12-4</f>
        <v>8</v>
      </c>
      <c r="AO4" s="39">
        <v>1888</v>
      </c>
      <c r="AP4" s="41"/>
      <c r="AQ4" s="37">
        <v>11.4</v>
      </c>
      <c r="AR4" s="50"/>
      <c r="AS4" s="55"/>
      <c r="AT4" s="55"/>
    </row>
    <row r="5" spans="1:47" s="80" customFormat="1" ht="43.15" x14ac:dyDescent="0.3">
      <c r="A5" s="18">
        <v>1952</v>
      </c>
      <c r="B5" s="32">
        <v>800</v>
      </c>
      <c r="C5" s="33"/>
      <c r="D5" s="54"/>
      <c r="E5" s="18">
        <v>1937</v>
      </c>
      <c r="F5" s="20">
        <v>900</v>
      </c>
      <c r="G5" s="21">
        <f>F5*0.002228</f>
        <v>2.0051999999999999</v>
      </c>
      <c r="H5" s="18" t="s">
        <v>57</v>
      </c>
      <c r="I5" s="30"/>
      <c r="J5" s="30"/>
      <c r="L5" s="27">
        <v>1889</v>
      </c>
      <c r="M5" s="27">
        <v>0.86</v>
      </c>
      <c r="N5" s="43" t="s">
        <v>25</v>
      </c>
      <c r="O5" s="27">
        <v>0.03</v>
      </c>
      <c r="P5" s="43"/>
      <c r="Q5" s="27">
        <v>1.46</v>
      </c>
      <c r="R5" s="43"/>
      <c r="S5" s="27">
        <v>0.23</v>
      </c>
      <c r="T5" s="43"/>
      <c r="U5" s="27">
        <v>1.58</v>
      </c>
      <c r="V5" s="43"/>
      <c r="W5" s="27">
        <v>0.53</v>
      </c>
      <c r="X5" s="43"/>
      <c r="Y5" s="27">
        <v>0.01</v>
      </c>
      <c r="Z5" s="43"/>
      <c r="AA5" s="27">
        <v>0.54</v>
      </c>
      <c r="AB5" s="43"/>
      <c r="AC5" s="27">
        <v>0</v>
      </c>
      <c r="AD5" s="43" t="s">
        <v>25</v>
      </c>
      <c r="AE5" s="27">
        <v>1.47</v>
      </c>
      <c r="AF5" s="43"/>
      <c r="AG5" s="27">
        <v>0.19</v>
      </c>
      <c r="AH5" s="43"/>
      <c r="AI5" s="27">
        <v>2.36</v>
      </c>
      <c r="AJ5" s="43" t="s">
        <v>26</v>
      </c>
      <c r="AK5" s="27">
        <v>6.04</v>
      </c>
      <c r="AL5" s="16"/>
      <c r="AM5" s="37">
        <f t="shared" ref="AM5:AM70" si="0">SUM(M5,O5,Q5,S5,U5,W5,Y5,AA5,AC5,AE5,AG5,AI5)</f>
        <v>9.26</v>
      </c>
      <c r="AN5" s="36">
        <f>12-1</f>
        <v>11</v>
      </c>
      <c r="AO5" s="27">
        <v>1889</v>
      </c>
      <c r="AP5" s="37">
        <f>(AM5*12)/AN5</f>
        <v>10.101818181818182</v>
      </c>
      <c r="AQ5" s="37">
        <v>11.368473652643303</v>
      </c>
      <c r="AR5" s="50"/>
      <c r="AS5" s="55"/>
      <c r="AT5" s="55"/>
    </row>
    <row r="6" spans="1:47" s="80" customFormat="1" ht="14.45" x14ac:dyDescent="0.3">
      <c r="A6" s="18">
        <v>1953</v>
      </c>
      <c r="B6" s="32">
        <v>800</v>
      </c>
      <c r="C6" s="33"/>
      <c r="D6" s="54"/>
      <c r="E6" s="22">
        <v>24006</v>
      </c>
      <c r="F6" s="20">
        <v>1050</v>
      </c>
      <c r="G6" s="21">
        <f t="shared" ref="G6:G11" si="1">F6*0.002228</f>
        <v>2.3393999999999999</v>
      </c>
      <c r="H6" s="18" t="s">
        <v>53</v>
      </c>
      <c r="I6" s="30"/>
      <c r="J6" s="30"/>
      <c r="L6" s="27">
        <v>1890</v>
      </c>
      <c r="M6" s="27">
        <v>2.87</v>
      </c>
      <c r="N6" s="43"/>
      <c r="O6" s="27">
        <v>1.1000000000000001</v>
      </c>
      <c r="P6" s="43"/>
      <c r="Q6" s="27">
        <v>3.21</v>
      </c>
      <c r="R6" s="43" t="s">
        <v>27</v>
      </c>
      <c r="S6" s="27">
        <v>1.08</v>
      </c>
      <c r="T6" s="43"/>
      <c r="U6" s="27">
        <v>1.72</v>
      </c>
      <c r="V6" s="43"/>
      <c r="W6" s="27">
        <v>0</v>
      </c>
      <c r="X6" s="43"/>
      <c r="Y6" s="27">
        <v>0.25</v>
      </c>
      <c r="Z6" s="43"/>
      <c r="AA6" s="27">
        <v>0</v>
      </c>
      <c r="AB6" s="43" t="s">
        <v>25</v>
      </c>
      <c r="AC6" s="27">
        <v>0.01</v>
      </c>
      <c r="AD6" s="43" t="s">
        <v>25</v>
      </c>
      <c r="AE6" s="27">
        <v>0.39</v>
      </c>
      <c r="AF6" s="43" t="s">
        <v>25</v>
      </c>
      <c r="AG6" s="27">
        <v>0.04</v>
      </c>
      <c r="AH6" s="43"/>
      <c r="AI6" s="27">
        <v>9.75</v>
      </c>
      <c r="AJ6" s="43" t="s">
        <v>28</v>
      </c>
      <c r="AK6" s="27">
        <v>7.06</v>
      </c>
      <c r="AL6" s="16"/>
      <c r="AM6" s="37">
        <f t="shared" si="0"/>
        <v>20.420000000000002</v>
      </c>
      <c r="AN6" s="36">
        <f>12-1</f>
        <v>11</v>
      </c>
      <c r="AO6" s="27">
        <v>1890</v>
      </c>
      <c r="AP6" s="37">
        <f>(AM6*12)/AN6</f>
        <v>22.276363636363637</v>
      </c>
      <c r="AQ6" s="37">
        <v>11.368473652643303</v>
      </c>
      <c r="AR6" s="50"/>
      <c r="AS6" s="55"/>
      <c r="AT6" s="55"/>
    </row>
    <row r="7" spans="1:47" s="80" customFormat="1" ht="14.45" x14ac:dyDescent="0.3">
      <c r="A7" s="18">
        <v>1954</v>
      </c>
      <c r="B7" s="32">
        <v>800</v>
      </c>
      <c r="C7" s="33"/>
      <c r="D7" s="54"/>
      <c r="E7" s="22">
        <v>24198</v>
      </c>
      <c r="F7" s="20">
        <v>950</v>
      </c>
      <c r="G7" s="21">
        <f t="shared" si="1"/>
        <v>2.1166</v>
      </c>
      <c r="H7" s="18" t="s">
        <v>53</v>
      </c>
      <c r="I7" s="30"/>
      <c r="J7" s="30"/>
      <c r="L7" s="39">
        <v>1891</v>
      </c>
      <c r="M7" s="39">
        <v>0.6</v>
      </c>
      <c r="N7" s="46" t="s">
        <v>25</v>
      </c>
      <c r="O7" s="39">
        <v>0</v>
      </c>
      <c r="P7" s="46" t="s">
        <v>25</v>
      </c>
      <c r="Q7" s="39">
        <v>2.81</v>
      </c>
      <c r="R7" s="46" t="s">
        <v>29</v>
      </c>
      <c r="S7" s="39">
        <v>1.24</v>
      </c>
      <c r="T7" s="46" t="s">
        <v>30</v>
      </c>
      <c r="U7" s="39">
        <v>2.48</v>
      </c>
      <c r="V7" s="46"/>
      <c r="W7" s="39">
        <v>2.4700000000000002</v>
      </c>
      <c r="X7" s="46"/>
      <c r="Y7" s="39">
        <v>1.66</v>
      </c>
      <c r="Z7" s="46" t="s">
        <v>25</v>
      </c>
      <c r="AA7" s="39">
        <v>0.84</v>
      </c>
      <c r="AB7" s="46" t="s">
        <v>25</v>
      </c>
      <c r="AC7" s="39">
        <v>0.49</v>
      </c>
      <c r="AD7" s="46" t="s">
        <v>28</v>
      </c>
      <c r="AE7" s="39">
        <v>0.2</v>
      </c>
      <c r="AF7" s="46"/>
      <c r="AG7" s="39">
        <v>0</v>
      </c>
      <c r="AH7" s="46" t="s">
        <v>25</v>
      </c>
      <c r="AI7" s="39">
        <v>0</v>
      </c>
      <c r="AJ7" s="46" t="s">
        <v>25</v>
      </c>
      <c r="AK7" s="39">
        <v>5.15</v>
      </c>
      <c r="AL7" s="40"/>
      <c r="AM7" s="41">
        <f t="shared" si="0"/>
        <v>12.790000000000001</v>
      </c>
      <c r="AN7" s="42">
        <f>12-3</f>
        <v>9</v>
      </c>
      <c r="AO7" s="39">
        <v>1891</v>
      </c>
      <c r="AP7" s="41"/>
      <c r="AQ7" s="37">
        <v>11.368473652643303</v>
      </c>
      <c r="AR7" s="50"/>
      <c r="AS7" s="55"/>
      <c r="AT7" s="55"/>
    </row>
    <row r="8" spans="1:47" s="80" customFormat="1" ht="14.45" x14ac:dyDescent="0.3">
      <c r="A8" s="18">
        <v>1955</v>
      </c>
      <c r="B8" s="32">
        <v>1000</v>
      </c>
      <c r="C8" s="33"/>
      <c r="D8" s="54"/>
      <c r="E8" s="22">
        <v>24399</v>
      </c>
      <c r="F8" s="20">
        <v>920</v>
      </c>
      <c r="G8" s="21">
        <f t="shared" si="1"/>
        <v>2.04976</v>
      </c>
      <c r="H8" s="18" t="s">
        <v>53</v>
      </c>
      <c r="I8" s="30"/>
      <c r="J8" s="30"/>
      <c r="L8" s="39">
        <v>1892</v>
      </c>
      <c r="M8" s="39">
        <v>0</v>
      </c>
      <c r="N8" s="46" t="s">
        <v>25</v>
      </c>
      <c r="O8" s="39">
        <v>0.5</v>
      </c>
      <c r="P8" s="46"/>
      <c r="Q8" s="39">
        <v>1.82</v>
      </c>
      <c r="R8" s="46" t="s">
        <v>30</v>
      </c>
      <c r="S8" s="39">
        <v>0.25</v>
      </c>
      <c r="T8" s="46"/>
      <c r="U8" s="39">
        <v>0</v>
      </c>
      <c r="V8" s="46" t="s">
        <v>25</v>
      </c>
      <c r="W8" s="39">
        <v>0</v>
      </c>
      <c r="X8" s="46" t="s">
        <v>25</v>
      </c>
      <c r="Y8" s="39">
        <v>0.02</v>
      </c>
      <c r="Z8" s="46" t="s">
        <v>25</v>
      </c>
      <c r="AA8" s="39">
        <v>0.03</v>
      </c>
      <c r="AB8" s="46"/>
      <c r="AC8" s="39">
        <v>0</v>
      </c>
      <c r="AD8" s="46" t="s">
        <v>25</v>
      </c>
      <c r="AE8" s="39">
        <v>6</v>
      </c>
      <c r="AF8" s="46" t="s">
        <v>25</v>
      </c>
      <c r="AG8" s="39">
        <v>0</v>
      </c>
      <c r="AH8" s="46" t="s">
        <v>25</v>
      </c>
      <c r="AI8" s="39">
        <v>0</v>
      </c>
      <c r="AJ8" s="46" t="s">
        <v>25</v>
      </c>
      <c r="AK8" s="39">
        <v>0.78</v>
      </c>
      <c r="AL8" s="40"/>
      <c r="AM8" s="41">
        <f t="shared" si="0"/>
        <v>8.620000000000001</v>
      </c>
      <c r="AN8" s="42">
        <f>12-6</f>
        <v>6</v>
      </c>
      <c r="AO8" s="39">
        <v>1892</v>
      </c>
      <c r="AP8" s="41"/>
      <c r="AQ8" s="37">
        <v>11.368473652643303</v>
      </c>
      <c r="AR8" s="50"/>
      <c r="AS8" s="55"/>
      <c r="AT8" s="55"/>
    </row>
    <row r="9" spans="1:47" s="80" customFormat="1" ht="28.9" x14ac:dyDescent="0.3">
      <c r="A9" s="18">
        <v>1956</v>
      </c>
      <c r="B9" s="32">
        <v>1000</v>
      </c>
      <c r="C9" s="33"/>
      <c r="D9" s="54"/>
      <c r="E9" s="22">
        <v>29719</v>
      </c>
      <c r="F9" s="20">
        <v>256</v>
      </c>
      <c r="G9" s="21">
        <f t="shared" si="1"/>
        <v>0.57036799999999999</v>
      </c>
      <c r="H9" s="18" t="s">
        <v>54</v>
      </c>
      <c r="I9" s="30"/>
      <c r="J9" s="30"/>
      <c r="L9" s="39">
        <v>1893</v>
      </c>
      <c r="M9" s="39">
        <v>0</v>
      </c>
      <c r="N9" s="46" t="s">
        <v>25</v>
      </c>
      <c r="O9" s="39">
        <v>0</v>
      </c>
      <c r="P9" s="46" t="s">
        <v>25</v>
      </c>
      <c r="Q9" s="39">
        <v>0</v>
      </c>
      <c r="R9" s="46" t="s">
        <v>25</v>
      </c>
      <c r="S9" s="39">
        <v>0</v>
      </c>
      <c r="T9" s="46" t="s">
        <v>25</v>
      </c>
      <c r="U9" s="39">
        <v>0</v>
      </c>
      <c r="V9" s="46" t="s">
        <v>25</v>
      </c>
      <c r="W9" s="39">
        <v>0</v>
      </c>
      <c r="X9" s="46" t="s">
        <v>25</v>
      </c>
      <c r="Y9" s="39">
        <v>0</v>
      </c>
      <c r="Z9" s="46" t="s">
        <v>25</v>
      </c>
      <c r="AA9" s="39">
        <v>0</v>
      </c>
      <c r="AB9" s="46" t="s">
        <v>25</v>
      </c>
      <c r="AC9" s="39">
        <v>0</v>
      </c>
      <c r="AD9" s="46" t="s">
        <v>25</v>
      </c>
      <c r="AE9" s="39">
        <v>0</v>
      </c>
      <c r="AF9" s="46" t="s">
        <v>25</v>
      </c>
      <c r="AG9" s="39">
        <v>0</v>
      </c>
      <c r="AH9" s="46" t="s">
        <v>25</v>
      </c>
      <c r="AI9" s="39">
        <v>0.6</v>
      </c>
      <c r="AJ9" s="46"/>
      <c r="AK9" s="39">
        <v>0.6</v>
      </c>
      <c r="AL9" s="40"/>
      <c r="AM9" s="41">
        <f t="shared" si="0"/>
        <v>0.6</v>
      </c>
      <c r="AN9" s="42">
        <f>12-11</f>
        <v>1</v>
      </c>
      <c r="AO9" s="39">
        <v>1893</v>
      </c>
      <c r="AP9" s="41"/>
      <c r="AQ9" s="37">
        <v>11.368473652643303</v>
      </c>
      <c r="AR9" s="50"/>
      <c r="AS9" s="55"/>
      <c r="AT9" s="55"/>
    </row>
    <row r="10" spans="1:47" s="80" customFormat="1" ht="14.45" x14ac:dyDescent="0.3">
      <c r="A10" s="18">
        <v>1957</v>
      </c>
      <c r="B10" s="32">
        <v>1180</v>
      </c>
      <c r="C10" s="33"/>
      <c r="D10" s="54"/>
      <c r="E10" s="22">
        <v>29862</v>
      </c>
      <c r="F10" s="20">
        <v>30</v>
      </c>
      <c r="G10" s="21">
        <f t="shared" si="1"/>
        <v>6.6839999999999997E-2</v>
      </c>
      <c r="H10" s="18" t="s">
        <v>53</v>
      </c>
      <c r="I10" s="30"/>
      <c r="J10" s="30"/>
      <c r="L10" s="39">
        <v>1894</v>
      </c>
      <c r="M10" s="39">
        <v>1.39</v>
      </c>
      <c r="N10" s="46"/>
      <c r="O10" s="39">
        <v>2.14</v>
      </c>
      <c r="P10" s="46"/>
      <c r="Q10" s="39">
        <v>1.62</v>
      </c>
      <c r="R10" s="46"/>
      <c r="S10" s="39">
        <v>0.37</v>
      </c>
      <c r="T10" s="46"/>
      <c r="U10" s="39">
        <v>0</v>
      </c>
      <c r="V10" s="46" t="s">
        <v>25</v>
      </c>
      <c r="W10" s="39">
        <v>0</v>
      </c>
      <c r="X10" s="46" t="s">
        <v>25</v>
      </c>
      <c r="Y10" s="39">
        <v>0</v>
      </c>
      <c r="Z10" s="46" t="s">
        <v>25</v>
      </c>
      <c r="AA10" s="39">
        <v>0</v>
      </c>
      <c r="AB10" s="46" t="s">
        <v>25</v>
      </c>
      <c r="AC10" s="39">
        <v>0</v>
      </c>
      <c r="AD10" s="46" t="s">
        <v>25</v>
      </c>
      <c r="AE10" s="39">
        <v>0</v>
      </c>
      <c r="AF10" s="46" t="s">
        <v>25</v>
      </c>
      <c r="AG10" s="39">
        <v>0</v>
      </c>
      <c r="AH10" s="46" t="s">
        <v>25</v>
      </c>
      <c r="AI10" s="39">
        <v>0</v>
      </c>
      <c r="AJ10" s="46" t="s">
        <v>25</v>
      </c>
      <c r="AK10" s="39">
        <v>5.52</v>
      </c>
      <c r="AL10" s="40"/>
      <c r="AM10" s="41">
        <f t="shared" si="0"/>
        <v>5.5200000000000005</v>
      </c>
      <c r="AN10" s="42">
        <f>12-8</f>
        <v>4</v>
      </c>
      <c r="AO10" s="39">
        <v>1894</v>
      </c>
      <c r="AP10" s="41"/>
      <c r="AQ10" s="37">
        <v>11.368473652643303</v>
      </c>
      <c r="AR10" s="50"/>
      <c r="AS10" s="55"/>
      <c r="AT10" s="55"/>
    </row>
    <row r="11" spans="1:47" s="80" customFormat="1" ht="14.45" x14ac:dyDescent="0.3">
      <c r="A11" s="18">
        <v>1958</v>
      </c>
      <c r="B11" s="32">
        <v>1854</v>
      </c>
      <c r="C11" s="33"/>
      <c r="D11" s="54"/>
      <c r="E11" s="22">
        <v>30020</v>
      </c>
      <c r="F11" s="20">
        <v>130</v>
      </c>
      <c r="G11" s="21">
        <f t="shared" si="1"/>
        <v>0.28964000000000001</v>
      </c>
      <c r="H11" s="18" t="s">
        <v>53</v>
      </c>
      <c r="I11" s="30"/>
      <c r="J11" s="30"/>
      <c r="L11" s="39">
        <v>1895</v>
      </c>
      <c r="M11" s="39">
        <v>0</v>
      </c>
      <c r="N11" s="46" t="s">
        <v>25</v>
      </c>
      <c r="O11" s="39">
        <v>0</v>
      </c>
      <c r="P11" s="46" t="s">
        <v>25</v>
      </c>
      <c r="Q11" s="39">
        <v>0</v>
      </c>
      <c r="R11" s="46" t="s">
        <v>25</v>
      </c>
      <c r="S11" s="39">
        <v>0</v>
      </c>
      <c r="T11" s="46" t="s">
        <v>25</v>
      </c>
      <c r="U11" s="39">
        <v>0</v>
      </c>
      <c r="V11" s="46" t="s">
        <v>25</v>
      </c>
      <c r="W11" s="39">
        <v>0</v>
      </c>
      <c r="X11" s="46" t="s">
        <v>25</v>
      </c>
      <c r="Y11" s="39">
        <v>0</v>
      </c>
      <c r="Z11" s="46" t="s">
        <v>25</v>
      </c>
      <c r="AA11" s="39">
        <v>0</v>
      </c>
      <c r="AB11" s="46" t="s">
        <v>25</v>
      </c>
      <c r="AC11" s="39">
        <v>0</v>
      </c>
      <c r="AD11" s="46" t="s">
        <v>25</v>
      </c>
      <c r="AE11" s="39">
        <v>0</v>
      </c>
      <c r="AF11" s="46" t="s">
        <v>25</v>
      </c>
      <c r="AG11" s="39">
        <v>0</v>
      </c>
      <c r="AH11" s="46" t="s">
        <v>25</v>
      </c>
      <c r="AI11" s="39">
        <v>0</v>
      </c>
      <c r="AJ11" s="46" t="s">
        <v>25</v>
      </c>
      <c r="AK11" s="39">
        <v>0</v>
      </c>
      <c r="AL11" s="40"/>
      <c r="AM11" s="41">
        <f t="shared" si="0"/>
        <v>0</v>
      </c>
      <c r="AN11" s="42">
        <f>12-12</f>
        <v>0</v>
      </c>
      <c r="AO11" s="39">
        <v>1895</v>
      </c>
      <c r="AP11" s="41"/>
      <c r="AQ11" s="37">
        <v>11.368473652643303</v>
      </c>
      <c r="AR11" s="50"/>
      <c r="AS11" s="55"/>
      <c r="AT11" s="55"/>
    </row>
    <row r="12" spans="1:47" s="80" customFormat="1" ht="28.9" x14ac:dyDescent="0.3">
      <c r="A12" s="18">
        <v>1959</v>
      </c>
      <c r="B12" s="32">
        <v>1800</v>
      </c>
      <c r="C12" s="33"/>
      <c r="D12" s="54"/>
      <c r="E12" s="22">
        <v>30062</v>
      </c>
      <c r="F12" s="20">
        <v>192.2</v>
      </c>
      <c r="G12" s="21">
        <v>0.42899999999999999</v>
      </c>
      <c r="H12" s="18" t="s">
        <v>54</v>
      </c>
      <c r="I12" s="30"/>
      <c r="J12" s="30"/>
      <c r="L12" s="39">
        <v>1896</v>
      </c>
      <c r="M12" s="39">
        <v>0</v>
      </c>
      <c r="N12" s="46" t="s">
        <v>25</v>
      </c>
      <c r="O12" s="39">
        <v>0</v>
      </c>
      <c r="P12" s="46" t="s">
        <v>25</v>
      </c>
      <c r="Q12" s="39">
        <v>0</v>
      </c>
      <c r="R12" s="46" t="s">
        <v>25</v>
      </c>
      <c r="S12" s="39">
        <v>0</v>
      </c>
      <c r="T12" s="46" t="s">
        <v>25</v>
      </c>
      <c r="U12" s="39">
        <v>0</v>
      </c>
      <c r="V12" s="46" t="s">
        <v>25</v>
      </c>
      <c r="W12" s="39">
        <v>0</v>
      </c>
      <c r="X12" s="46" t="s">
        <v>25</v>
      </c>
      <c r="Y12" s="39">
        <v>0</v>
      </c>
      <c r="Z12" s="46" t="s">
        <v>25</v>
      </c>
      <c r="AA12" s="39">
        <v>0</v>
      </c>
      <c r="AB12" s="46" t="s">
        <v>25</v>
      </c>
      <c r="AC12" s="39">
        <v>0</v>
      </c>
      <c r="AD12" s="46" t="s">
        <v>25</v>
      </c>
      <c r="AE12" s="39">
        <v>0</v>
      </c>
      <c r="AF12" s="46" t="s">
        <v>25</v>
      </c>
      <c r="AG12" s="39">
        <v>0</v>
      </c>
      <c r="AH12" s="46" t="s">
        <v>25</v>
      </c>
      <c r="AI12" s="39">
        <v>0</v>
      </c>
      <c r="AJ12" s="46" t="s">
        <v>25</v>
      </c>
      <c r="AK12" s="39">
        <v>0</v>
      </c>
      <c r="AL12" s="40"/>
      <c r="AM12" s="41">
        <f t="shared" si="0"/>
        <v>0</v>
      </c>
      <c r="AN12" s="42">
        <f t="shared" ref="AN12:AN17" si="2">12-12</f>
        <v>0</v>
      </c>
      <c r="AO12" s="39">
        <v>1896</v>
      </c>
      <c r="AP12" s="41"/>
      <c r="AQ12" s="37">
        <v>11.368473652643303</v>
      </c>
      <c r="AR12" s="50"/>
      <c r="AS12" s="55"/>
      <c r="AT12" s="55"/>
    </row>
    <row r="13" spans="1:47" s="80" customFormat="1" ht="28.9" x14ac:dyDescent="0.3">
      <c r="A13" s="18">
        <v>1960</v>
      </c>
      <c r="B13" s="32">
        <v>2400</v>
      </c>
      <c r="C13" s="33"/>
      <c r="D13" s="54"/>
      <c r="E13" s="22">
        <v>30071</v>
      </c>
      <c r="F13" s="20">
        <v>344.5</v>
      </c>
      <c r="G13" s="21">
        <v>0.76900000000000002</v>
      </c>
      <c r="H13" s="18" t="s">
        <v>54</v>
      </c>
      <c r="I13" s="30"/>
      <c r="J13" s="30"/>
      <c r="L13" s="39">
        <v>1897</v>
      </c>
      <c r="M13" s="39">
        <v>0</v>
      </c>
      <c r="N13" s="46" t="s">
        <v>25</v>
      </c>
      <c r="O13" s="39">
        <v>0</v>
      </c>
      <c r="P13" s="46" t="s">
        <v>25</v>
      </c>
      <c r="Q13" s="39">
        <v>0</v>
      </c>
      <c r="R13" s="46" t="s">
        <v>25</v>
      </c>
      <c r="S13" s="39">
        <v>0</v>
      </c>
      <c r="T13" s="46" t="s">
        <v>25</v>
      </c>
      <c r="U13" s="39">
        <v>0</v>
      </c>
      <c r="V13" s="46" t="s">
        <v>25</v>
      </c>
      <c r="W13" s="39">
        <v>0</v>
      </c>
      <c r="X13" s="46" t="s">
        <v>25</v>
      </c>
      <c r="Y13" s="39">
        <v>0</v>
      </c>
      <c r="Z13" s="46" t="s">
        <v>25</v>
      </c>
      <c r="AA13" s="39">
        <v>0</v>
      </c>
      <c r="AB13" s="46" t="s">
        <v>25</v>
      </c>
      <c r="AC13" s="39">
        <v>0</v>
      </c>
      <c r="AD13" s="46" t="s">
        <v>25</v>
      </c>
      <c r="AE13" s="39">
        <v>0</v>
      </c>
      <c r="AF13" s="46" t="s">
        <v>25</v>
      </c>
      <c r="AG13" s="39">
        <v>0</v>
      </c>
      <c r="AH13" s="46" t="s">
        <v>25</v>
      </c>
      <c r="AI13" s="39">
        <v>0</v>
      </c>
      <c r="AJ13" s="46" t="s">
        <v>25</v>
      </c>
      <c r="AK13" s="39">
        <v>0</v>
      </c>
      <c r="AL13" s="40"/>
      <c r="AM13" s="41">
        <f t="shared" si="0"/>
        <v>0</v>
      </c>
      <c r="AN13" s="42">
        <f t="shared" si="2"/>
        <v>0</v>
      </c>
      <c r="AO13" s="39">
        <v>1897</v>
      </c>
      <c r="AP13" s="41"/>
      <c r="AQ13" s="37">
        <v>11.368473652643303</v>
      </c>
      <c r="AR13" s="50"/>
      <c r="AS13" s="55"/>
      <c r="AT13" s="55"/>
    </row>
    <row r="14" spans="1:47" s="80" customFormat="1" ht="28.9" x14ac:dyDescent="0.3">
      <c r="A14" s="18">
        <v>1961</v>
      </c>
      <c r="B14" s="32">
        <v>6100</v>
      </c>
      <c r="C14" s="32">
        <v>3200</v>
      </c>
      <c r="D14" s="54"/>
      <c r="E14" s="22">
        <v>30503</v>
      </c>
      <c r="F14" s="24">
        <f t="shared" ref="F14:F30" si="3">G14/0.002228</f>
        <v>1072.7109515260324</v>
      </c>
      <c r="G14" s="21">
        <v>2.39</v>
      </c>
      <c r="H14" s="18" t="s">
        <v>58</v>
      </c>
      <c r="I14" s="30"/>
      <c r="J14" s="30"/>
      <c r="L14" s="39">
        <v>1898</v>
      </c>
      <c r="M14" s="39">
        <v>0</v>
      </c>
      <c r="N14" s="46" t="s">
        <v>25</v>
      </c>
      <c r="O14" s="39">
        <v>0</v>
      </c>
      <c r="P14" s="46" t="s">
        <v>25</v>
      </c>
      <c r="Q14" s="39">
        <v>0</v>
      </c>
      <c r="R14" s="46" t="s">
        <v>25</v>
      </c>
      <c r="S14" s="39">
        <v>0</v>
      </c>
      <c r="T14" s="46" t="s">
        <v>25</v>
      </c>
      <c r="U14" s="39">
        <v>0</v>
      </c>
      <c r="V14" s="46" t="s">
        <v>25</v>
      </c>
      <c r="W14" s="39">
        <v>0</v>
      </c>
      <c r="X14" s="46" t="s">
        <v>25</v>
      </c>
      <c r="Y14" s="39">
        <v>0</v>
      </c>
      <c r="Z14" s="46" t="s">
        <v>25</v>
      </c>
      <c r="AA14" s="39">
        <v>0</v>
      </c>
      <c r="AB14" s="46" t="s">
        <v>25</v>
      </c>
      <c r="AC14" s="39">
        <v>0</v>
      </c>
      <c r="AD14" s="46" t="s">
        <v>25</v>
      </c>
      <c r="AE14" s="39">
        <v>0</v>
      </c>
      <c r="AF14" s="46" t="s">
        <v>25</v>
      </c>
      <c r="AG14" s="39">
        <v>0</v>
      </c>
      <c r="AH14" s="46" t="s">
        <v>25</v>
      </c>
      <c r="AI14" s="39">
        <v>0</v>
      </c>
      <c r="AJ14" s="46" t="s">
        <v>25</v>
      </c>
      <c r="AK14" s="39">
        <v>0</v>
      </c>
      <c r="AL14" s="40"/>
      <c r="AM14" s="41">
        <f t="shared" si="0"/>
        <v>0</v>
      </c>
      <c r="AN14" s="42">
        <f t="shared" si="2"/>
        <v>0</v>
      </c>
      <c r="AO14" s="39">
        <v>1898</v>
      </c>
      <c r="AP14" s="41"/>
      <c r="AQ14" s="37">
        <v>11.368473652643303</v>
      </c>
      <c r="AR14" s="50"/>
      <c r="AS14" s="55"/>
      <c r="AT14" s="55"/>
    </row>
    <row r="15" spans="1:47" s="80" customFormat="1" ht="28.9" x14ac:dyDescent="0.3">
      <c r="A15" s="18">
        <v>1962</v>
      </c>
      <c r="B15" s="32">
        <v>11000</v>
      </c>
      <c r="C15" s="32">
        <v>5600</v>
      </c>
      <c r="D15" s="54"/>
      <c r="E15" s="22">
        <v>30531</v>
      </c>
      <c r="F15" s="24">
        <f t="shared" si="3"/>
        <v>1265.7091561938958</v>
      </c>
      <c r="G15" s="21">
        <v>2.82</v>
      </c>
      <c r="H15" s="18" t="s">
        <v>58</v>
      </c>
      <c r="I15" s="30"/>
      <c r="J15" s="30"/>
      <c r="L15" s="39">
        <v>1899</v>
      </c>
      <c r="M15" s="39">
        <v>0</v>
      </c>
      <c r="N15" s="46" t="s">
        <v>25</v>
      </c>
      <c r="O15" s="39">
        <v>0</v>
      </c>
      <c r="P15" s="46" t="s">
        <v>25</v>
      </c>
      <c r="Q15" s="39">
        <v>0</v>
      </c>
      <c r="R15" s="46" t="s">
        <v>25</v>
      </c>
      <c r="S15" s="39">
        <v>0</v>
      </c>
      <c r="T15" s="46" t="s">
        <v>25</v>
      </c>
      <c r="U15" s="39">
        <v>0</v>
      </c>
      <c r="V15" s="46" t="s">
        <v>25</v>
      </c>
      <c r="W15" s="39">
        <v>0</v>
      </c>
      <c r="X15" s="46" t="s">
        <v>25</v>
      </c>
      <c r="Y15" s="39">
        <v>0</v>
      </c>
      <c r="Z15" s="46" t="s">
        <v>25</v>
      </c>
      <c r="AA15" s="39">
        <v>0</v>
      </c>
      <c r="AB15" s="46" t="s">
        <v>25</v>
      </c>
      <c r="AC15" s="39">
        <v>0</v>
      </c>
      <c r="AD15" s="46" t="s">
        <v>25</v>
      </c>
      <c r="AE15" s="39">
        <v>0</v>
      </c>
      <c r="AF15" s="46" t="s">
        <v>25</v>
      </c>
      <c r="AG15" s="39">
        <v>0</v>
      </c>
      <c r="AH15" s="46" t="s">
        <v>25</v>
      </c>
      <c r="AI15" s="39">
        <v>0</v>
      </c>
      <c r="AJ15" s="46" t="s">
        <v>25</v>
      </c>
      <c r="AK15" s="39">
        <v>0</v>
      </c>
      <c r="AL15" s="40"/>
      <c r="AM15" s="41">
        <f t="shared" si="0"/>
        <v>0</v>
      </c>
      <c r="AN15" s="42">
        <f t="shared" si="2"/>
        <v>0</v>
      </c>
      <c r="AO15" s="39">
        <v>1899</v>
      </c>
      <c r="AP15" s="41"/>
      <c r="AQ15" s="37">
        <v>11.368473652643303</v>
      </c>
      <c r="AR15" s="50"/>
      <c r="AS15" s="55"/>
      <c r="AT15" s="55"/>
    </row>
    <row r="16" spans="1:47" s="80" customFormat="1" ht="28.9" x14ac:dyDescent="0.3">
      <c r="A16" s="18">
        <v>1963</v>
      </c>
      <c r="B16" s="32">
        <v>9700</v>
      </c>
      <c r="C16" s="32">
        <v>4800</v>
      </c>
      <c r="D16" s="54"/>
      <c r="E16" s="22">
        <v>30628</v>
      </c>
      <c r="F16" s="24">
        <f t="shared" si="3"/>
        <v>1270.1974865350091</v>
      </c>
      <c r="G16" s="21">
        <v>2.83</v>
      </c>
      <c r="H16" s="18" t="s">
        <v>58</v>
      </c>
      <c r="I16" s="30"/>
      <c r="J16" s="30"/>
      <c r="L16" s="39">
        <v>1900</v>
      </c>
      <c r="M16" s="39">
        <v>0</v>
      </c>
      <c r="N16" s="46" t="s">
        <v>25</v>
      </c>
      <c r="O16" s="39">
        <v>0</v>
      </c>
      <c r="P16" s="46" t="s">
        <v>25</v>
      </c>
      <c r="Q16" s="39">
        <v>0</v>
      </c>
      <c r="R16" s="46" t="s">
        <v>25</v>
      </c>
      <c r="S16" s="39">
        <v>0</v>
      </c>
      <c r="T16" s="46" t="s">
        <v>25</v>
      </c>
      <c r="U16" s="39">
        <v>0</v>
      </c>
      <c r="V16" s="46" t="s">
        <v>25</v>
      </c>
      <c r="W16" s="39">
        <v>0</v>
      </c>
      <c r="X16" s="46" t="s">
        <v>25</v>
      </c>
      <c r="Y16" s="39">
        <v>0</v>
      </c>
      <c r="Z16" s="46" t="s">
        <v>25</v>
      </c>
      <c r="AA16" s="39">
        <v>0</v>
      </c>
      <c r="AB16" s="46" t="s">
        <v>25</v>
      </c>
      <c r="AC16" s="39">
        <v>0</v>
      </c>
      <c r="AD16" s="46" t="s">
        <v>25</v>
      </c>
      <c r="AE16" s="39">
        <v>0</v>
      </c>
      <c r="AF16" s="46" t="s">
        <v>25</v>
      </c>
      <c r="AG16" s="39">
        <v>0</v>
      </c>
      <c r="AH16" s="46" t="s">
        <v>25</v>
      </c>
      <c r="AI16" s="39">
        <v>0</v>
      </c>
      <c r="AJ16" s="46" t="s">
        <v>25</v>
      </c>
      <c r="AK16" s="39">
        <v>0</v>
      </c>
      <c r="AL16" s="40"/>
      <c r="AM16" s="41">
        <f t="shared" si="0"/>
        <v>0</v>
      </c>
      <c r="AN16" s="42">
        <f t="shared" si="2"/>
        <v>0</v>
      </c>
      <c r="AO16" s="39">
        <v>1900</v>
      </c>
      <c r="AP16" s="41"/>
      <c r="AQ16" s="37">
        <v>11.368473652643303</v>
      </c>
      <c r="AR16" s="50"/>
      <c r="AS16" s="55"/>
      <c r="AT16" s="55"/>
    </row>
    <row r="17" spans="1:46" s="80" customFormat="1" ht="30" x14ac:dyDescent="0.25">
      <c r="A17" s="18">
        <v>1964</v>
      </c>
      <c r="B17" s="32">
        <v>12000</v>
      </c>
      <c r="C17" s="32">
        <v>5740</v>
      </c>
      <c r="D17" s="54"/>
      <c r="E17" s="22">
        <v>30845</v>
      </c>
      <c r="F17" s="24">
        <f t="shared" si="3"/>
        <v>1862.6570915619391</v>
      </c>
      <c r="G17" s="21">
        <v>4.1500000000000004</v>
      </c>
      <c r="H17" s="18" t="s">
        <v>58</v>
      </c>
      <c r="I17" s="30"/>
      <c r="J17" s="30"/>
      <c r="L17" s="39">
        <v>1901</v>
      </c>
      <c r="M17" s="39">
        <v>0</v>
      </c>
      <c r="N17" s="46" t="s">
        <v>25</v>
      </c>
      <c r="O17" s="39">
        <v>0</v>
      </c>
      <c r="P17" s="46" t="s">
        <v>25</v>
      </c>
      <c r="Q17" s="39">
        <v>0</v>
      </c>
      <c r="R17" s="46" t="s">
        <v>25</v>
      </c>
      <c r="S17" s="39">
        <v>0</v>
      </c>
      <c r="T17" s="46" t="s">
        <v>25</v>
      </c>
      <c r="U17" s="39">
        <v>0</v>
      </c>
      <c r="V17" s="46" t="s">
        <v>25</v>
      </c>
      <c r="W17" s="39">
        <v>0</v>
      </c>
      <c r="X17" s="46" t="s">
        <v>25</v>
      </c>
      <c r="Y17" s="39">
        <v>0</v>
      </c>
      <c r="Z17" s="46" t="s">
        <v>25</v>
      </c>
      <c r="AA17" s="39">
        <v>0</v>
      </c>
      <c r="AB17" s="46" t="s">
        <v>25</v>
      </c>
      <c r="AC17" s="39">
        <v>0</v>
      </c>
      <c r="AD17" s="46" t="s">
        <v>25</v>
      </c>
      <c r="AE17" s="39">
        <v>0</v>
      </c>
      <c r="AF17" s="46" t="s">
        <v>25</v>
      </c>
      <c r="AG17" s="39">
        <v>0</v>
      </c>
      <c r="AH17" s="46" t="s">
        <v>25</v>
      </c>
      <c r="AI17" s="39">
        <v>0</v>
      </c>
      <c r="AJ17" s="46" t="s">
        <v>25</v>
      </c>
      <c r="AK17" s="39">
        <v>0</v>
      </c>
      <c r="AL17" s="40"/>
      <c r="AM17" s="41">
        <f t="shared" si="0"/>
        <v>0</v>
      </c>
      <c r="AN17" s="42">
        <f t="shared" si="2"/>
        <v>0</v>
      </c>
      <c r="AO17" s="39">
        <v>1901</v>
      </c>
      <c r="AP17" s="41"/>
      <c r="AQ17" s="37">
        <v>11.368473652643303</v>
      </c>
      <c r="AR17" s="50"/>
      <c r="AS17" s="55"/>
      <c r="AT17" s="55"/>
    </row>
    <row r="18" spans="1:46" s="80" customFormat="1" ht="30" x14ac:dyDescent="0.25">
      <c r="A18" s="18">
        <v>1965</v>
      </c>
      <c r="B18" s="32">
        <v>19300</v>
      </c>
      <c r="C18" s="32">
        <v>7600</v>
      </c>
      <c r="D18" s="52"/>
      <c r="E18" s="22">
        <v>31000</v>
      </c>
      <c r="F18" s="24">
        <f t="shared" si="3"/>
        <v>1355.475763016158</v>
      </c>
      <c r="G18" s="21">
        <v>3.02</v>
      </c>
      <c r="H18" s="18" t="s">
        <v>58</v>
      </c>
      <c r="I18" s="30"/>
      <c r="J18" s="30"/>
      <c r="L18" s="27">
        <v>1902</v>
      </c>
      <c r="M18" s="27">
        <v>0</v>
      </c>
      <c r="N18" s="43" t="s">
        <v>25</v>
      </c>
      <c r="O18" s="27">
        <v>0</v>
      </c>
      <c r="P18" s="43" t="s">
        <v>25</v>
      </c>
      <c r="Q18" s="27">
        <v>5.4</v>
      </c>
      <c r="R18" s="43"/>
      <c r="S18" s="27">
        <v>1.55</v>
      </c>
      <c r="T18" s="43"/>
      <c r="U18" s="27">
        <v>0.9</v>
      </c>
      <c r="V18" s="43"/>
      <c r="W18" s="27">
        <v>0.3</v>
      </c>
      <c r="X18" s="43"/>
      <c r="Y18" s="27">
        <v>0.5</v>
      </c>
      <c r="Z18" s="43"/>
      <c r="AA18" s="27">
        <v>0</v>
      </c>
      <c r="AB18" s="43"/>
      <c r="AC18" s="27">
        <v>1</v>
      </c>
      <c r="AD18" s="43"/>
      <c r="AE18" s="27">
        <v>0.4</v>
      </c>
      <c r="AF18" s="43"/>
      <c r="AG18" s="27">
        <v>1.1000000000000001</v>
      </c>
      <c r="AH18" s="43"/>
      <c r="AI18" s="27">
        <v>0.3</v>
      </c>
      <c r="AJ18" s="43"/>
      <c r="AK18" s="27">
        <v>11.45</v>
      </c>
      <c r="AL18" s="16"/>
      <c r="AM18" s="37">
        <f t="shared" si="0"/>
        <v>11.450000000000001</v>
      </c>
      <c r="AN18" s="36">
        <f>12-2</f>
        <v>10</v>
      </c>
      <c r="AO18" s="27">
        <v>1902</v>
      </c>
      <c r="AP18" s="37">
        <f t="shared" ref="AP18:AP35" si="4">(AM18*12)/AN18</f>
        <v>13.74</v>
      </c>
      <c r="AQ18" s="37">
        <v>11.368473652643303</v>
      </c>
      <c r="AR18" s="50"/>
      <c r="AS18" s="55"/>
      <c r="AT18" s="55"/>
    </row>
    <row r="19" spans="1:46" s="80" customFormat="1" ht="30" x14ac:dyDescent="0.25">
      <c r="A19" s="18">
        <v>1966</v>
      </c>
      <c r="B19" s="32">
        <v>22400</v>
      </c>
      <c r="C19" s="32">
        <v>13000</v>
      </c>
      <c r="D19" s="54"/>
      <c r="E19" s="22">
        <v>31065</v>
      </c>
      <c r="F19" s="24">
        <f t="shared" si="3"/>
        <v>1476.660682226212</v>
      </c>
      <c r="G19" s="21">
        <v>3.29</v>
      </c>
      <c r="H19" s="18" t="s">
        <v>58</v>
      </c>
      <c r="I19" s="30"/>
      <c r="J19" s="30"/>
      <c r="L19" s="27">
        <v>1903</v>
      </c>
      <c r="M19" s="27">
        <v>1</v>
      </c>
      <c r="N19" s="43"/>
      <c r="O19" s="27">
        <v>1.2</v>
      </c>
      <c r="P19" s="43"/>
      <c r="Q19" s="27">
        <v>0.35</v>
      </c>
      <c r="R19" s="43"/>
      <c r="S19" s="27">
        <v>1.1000000000000001</v>
      </c>
      <c r="T19" s="43"/>
      <c r="U19" s="27">
        <v>1.1000000000000001</v>
      </c>
      <c r="V19" s="43"/>
      <c r="W19" s="27">
        <v>0.1</v>
      </c>
      <c r="X19" s="43"/>
      <c r="Y19" s="27">
        <v>0</v>
      </c>
      <c r="Z19" s="43"/>
      <c r="AA19" s="27">
        <v>0</v>
      </c>
      <c r="AB19" s="43"/>
      <c r="AC19" s="27">
        <v>0</v>
      </c>
      <c r="AD19" s="43"/>
      <c r="AE19" s="27">
        <v>0</v>
      </c>
      <c r="AF19" s="43"/>
      <c r="AG19" s="27">
        <v>0</v>
      </c>
      <c r="AH19" s="43"/>
      <c r="AI19" s="27">
        <v>0.2</v>
      </c>
      <c r="AJ19" s="43"/>
      <c r="AK19" s="27">
        <v>5.05</v>
      </c>
      <c r="AL19" s="16"/>
      <c r="AM19" s="37">
        <f t="shared" si="0"/>
        <v>5.05</v>
      </c>
      <c r="AN19" s="36">
        <f t="shared" ref="AN19:AN60" si="5">12-0</f>
        <v>12</v>
      </c>
      <c r="AO19" s="27">
        <v>1903</v>
      </c>
      <c r="AP19" s="37">
        <f t="shared" si="4"/>
        <v>5.05</v>
      </c>
      <c r="AQ19" s="37">
        <v>11.368473652643303</v>
      </c>
      <c r="AR19" s="50"/>
      <c r="AS19" s="55"/>
      <c r="AT19" s="55"/>
    </row>
    <row r="20" spans="1:46" s="80" customFormat="1" ht="30" x14ac:dyDescent="0.25">
      <c r="A20" s="18">
        <v>1967</v>
      </c>
      <c r="B20" s="32">
        <v>19360</v>
      </c>
      <c r="C20" s="32">
        <v>9500</v>
      </c>
      <c r="D20" s="54"/>
      <c r="E20" s="22">
        <v>31194</v>
      </c>
      <c r="F20" s="24">
        <f t="shared" si="3"/>
        <v>1481.1490125673249</v>
      </c>
      <c r="G20" s="21">
        <v>3.3</v>
      </c>
      <c r="H20" s="18" t="s">
        <v>58</v>
      </c>
      <c r="I20" s="30"/>
      <c r="J20" s="30"/>
      <c r="L20" s="27">
        <v>1904</v>
      </c>
      <c r="M20" s="27">
        <v>0.45</v>
      </c>
      <c r="N20" s="43"/>
      <c r="O20" s="27">
        <v>1.8</v>
      </c>
      <c r="P20" s="43"/>
      <c r="Q20" s="27">
        <v>1</v>
      </c>
      <c r="R20" s="43"/>
      <c r="S20" s="27">
        <v>0.59</v>
      </c>
      <c r="T20" s="43"/>
      <c r="U20" s="27">
        <v>0</v>
      </c>
      <c r="V20" s="43"/>
      <c r="W20" s="27">
        <v>0</v>
      </c>
      <c r="X20" s="43"/>
      <c r="Y20" s="27">
        <v>1.5</v>
      </c>
      <c r="Z20" s="43"/>
      <c r="AA20" s="27">
        <v>3.4</v>
      </c>
      <c r="AB20" s="43"/>
      <c r="AC20" s="27">
        <v>0.11</v>
      </c>
      <c r="AD20" s="43"/>
      <c r="AE20" s="27">
        <v>0.71</v>
      </c>
      <c r="AF20" s="43"/>
      <c r="AG20" s="27">
        <v>0</v>
      </c>
      <c r="AH20" s="43"/>
      <c r="AI20" s="27">
        <v>0.25</v>
      </c>
      <c r="AJ20" s="43"/>
      <c r="AK20" s="27">
        <v>9.81</v>
      </c>
      <c r="AL20" s="16"/>
      <c r="AM20" s="37">
        <f t="shared" si="0"/>
        <v>9.8099999999999987</v>
      </c>
      <c r="AN20" s="36">
        <f t="shared" si="5"/>
        <v>12</v>
      </c>
      <c r="AO20" s="27">
        <v>1904</v>
      </c>
      <c r="AP20" s="37">
        <f t="shared" si="4"/>
        <v>9.8099999999999987</v>
      </c>
      <c r="AQ20" s="37">
        <v>11.368473652643303</v>
      </c>
      <c r="AR20" s="50"/>
      <c r="AS20" s="55"/>
      <c r="AT20" s="55"/>
    </row>
    <row r="21" spans="1:46" s="80" customFormat="1" ht="30" x14ac:dyDescent="0.25">
      <c r="A21" s="18">
        <v>1968</v>
      </c>
      <c r="B21" s="32">
        <v>18160</v>
      </c>
      <c r="C21" s="32">
        <v>9000</v>
      </c>
      <c r="D21" s="54"/>
      <c r="E21" s="22">
        <v>31354</v>
      </c>
      <c r="F21" s="24">
        <f t="shared" si="3"/>
        <v>1117.5942549371634</v>
      </c>
      <c r="G21" s="21">
        <v>2.4900000000000002</v>
      </c>
      <c r="H21" s="18" t="s">
        <v>58</v>
      </c>
      <c r="I21" s="30"/>
      <c r="J21" s="30"/>
      <c r="L21" s="27">
        <v>1905</v>
      </c>
      <c r="M21" s="27">
        <v>2.6</v>
      </c>
      <c r="N21" s="43"/>
      <c r="O21" s="27">
        <v>2.6</v>
      </c>
      <c r="P21" s="43"/>
      <c r="Q21" s="27">
        <v>1.1000000000000001</v>
      </c>
      <c r="R21" s="43"/>
      <c r="S21" s="27">
        <v>2.23</v>
      </c>
      <c r="T21" s="43"/>
      <c r="U21" s="27">
        <v>1.1000000000000001</v>
      </c>
      <c r="V21" s="43"/>
      <c r="W21" s="27">
        <v>7.0000000000000007E-2</v>
      </c>
      <c r="X21" s="43"/>
      <c r="Y21" s="27">
        <v>0</v>
      </c>
      <c r="Z21" s="43"/>
      <c r="AA21" s="27">
        <v>0.95</v>
      </c>
      <c r="AB21" s="43"/>
      <c r="AC21" s="27">
        <v>0.5</v>
      </c>
      <c r="AD21" s="43"/>
      <c r="AE21" s="27">
        <v>0</v>
      </c>
      <c r="AF21" s="43"/>
      <c r="AG21" s="27">
        <v>1.4</v>
      </c>
      <c r="AH21" s="43"/>
      <c r="AI21" s="27">
        <v>1.6</v>
      </c>
      <c r="AJ21" s="43"/>
      <c r="AK21" s="27">
        <v>14.15</v>
      </c>
      <c r="AL21" s="16"/>
      <c r="AM21" s="37">
        <f t="shared" si="0"/>
        <v>14.15</v>
      </c>
      <c r="AN21" s="36">
        <f t="shared" si="5"/>
        <v>12</v>
      </c>
      <c r="AO21" s="27">
        <v>1905</v>
      </c>
      <c r="AP21" s="37">
        <f t="shared" si="4"/>
        <v>14.15</v>
      </c>
      <c r="AQ21" s="37">
        <v>11.368473652643303</v>
      </c>
      <c r="AR21" s="50"/>
      <c r="AS21" s="55"/>
      <c r="AT21" s="55"/>
    </row>
    <row r="22" spans="1:46" s="80" customFormat="1" ht="30" x14ac:dyDescent="0.25">
      <c r="A22" s="18">
        <v>1969</v>
      </c>
      <c r="B22" s="32">
        <v>22900</v>
      </c>
      <c r="C22" s="33"/>
      <c r="D22" s="54"/>
      <c r="E22" s="22">
        <v>31448</v>
      </c>
      <c r="F22" s="24">
        <f t="shared" si="3"/>
        <v>1000.8976660682226</v>
      </c>
      <c r="G22" s="21">
        <v>2.23</v>
      </c>
      <c r="H22" s="18" t="s">
        <v>58</v>
      </c>
      <c r="I22" s="30"/>
      <c r="J22" s="30"/>
      <c r="L22" s="27">
        <v>1906</v>
      </c>
      <c r="M22" s="27">
        <v>0</v>
      </c>
      <c r="N22" s="43" t="s">
        <v>25</v>
      </c>
      <c r="O22" s="27">
        <v>0</v>
      </c>
      <c r="P22" s="43" t="s">
        <v>25</v>
      </c>
      <c r="Q22" s="27">
        <v>0.01</v>
      </c>
      <c r="R22" s="43" t="s">
        <v>27</v>
      </c>
      <c r="S22" s="27">
        <v>1.26</v>
      </c>
      <c r="T22" s="43"/>
      <c r="U22" s="27">
        <v>2.59</v>
      </c>
      <c r="V22" s="43"/>
      <c r="W22" s="27">
        <v>1.21</v>
      </c>
      <c r="X22" s="43"/>
      <c r="Y22" s="27">
        <v>1.27</v>
      </c>
      <c r="Z22" s="43"/>
      <c r="AA22" s="27">
        <v>0.65</v>
      </c>
      <c r="AB22" s="43"/>
      <c r="AC22" s="27">
        <v>0.53</v>
      </c>
      <c r="AD22" s="43"/>
      <c r="AE22" s="27">
        <v>0.66</v>
      </c>
      <c r="AF22" s="43"/>
      <c r="AG22" s="27">
        <v>1.24</v>
      </c>
      <c r="AH22" s="43"/>
      <c r="AI22" s="27">
        <v>2.4900000000000002</v>
      </c>
      <c r="AJ22" s="43"/>
      <c r="AK22" s="27">
        <v>11.9</v>
      </c>
      <c r="AL22" s="16"/>
      <c r="AM22" s="37">
        <f t="shared" si="0"/>
        <v>11.91</v>
      </c>
      <c r="AN22" s="36">
        <f>12-2</f>
        <v>10</v>
      </c>
      <c r="AO22" s="27">
        <v>1906</v>
      </c>
      <c r="AP22" s="37">
        <f t="shared" si="4"/>
        <v>14.292000000000002</v>
      </c>
      <c r="AQ22" s="37">
        <v>11.368473652643303</v>
      </c>
      <c r="AR22" s="50"/>
      <c r="AS22" s="55"/>
      <c r="AT22" s="55"/>
    </row>
    <row r="23" spans="1:46" s="80" customFormat="1" ht="30" x14ac:dyDescent="0.25">
      <c r="A23" s="18">
        <v>1970</v>
      </c>
      <c r="B23" s="33"/>
      <c r="C23" s="33"/>
      <c r="D23" s="54"/>
      <c r="E23" s="22">
        <v>31817</v>
      </c>
      <c r="F23" s="24">
        <f t="shared" si="3"/>
        <v>816.87612208258531</v>
      </c>
      <c r="G23" s="21">
        <v>1.82</v>
      </c>
      <c r="H23" s="18" t="s">
        <v>58</v>
      </c>
      <c r="I23" s="30"/>
      <c r="J23" s="30"/>
      <c r="L23" s="27">
        <v>1907</v>
      </c>
      <c r="M23" s="27">
        <v>4.7</v>
      </c>
      <c r="N23" s="43"/>
      <c r="O23" s="27">
        <v>0.78</v>
      </c>
      <c r="P23" s="43"/>
      <c r="Q23" s="27">
        <v>2.1800000000000002</v>
      </c>
      <c r="R23" s="43"/>
      <c r="S23" s="27">
        <v>1.04</v>
      </c>
      <c r="T23" s="43"/>
      <c r="U23" s="27">
        <v>2.62</v>
      </c>
      <c r="V23" s="43"/>
      <c r="W23" s="27">
        <v>3.86</v>
      </c>
      <c r="X23" s="43"/>
      <c r="Y23" s="27">
        <v>0.19</v>
      </c>
      <c r="Z23" s="43"/>
      <c r="AA23" s="27">
        <v>0.63</v>
      </c>
      <c r="AB23" s="43"/>
      <c r="AC23" s="27">
        <v>0.64</v>
      </c>
      <c r="AD23" s="43"/>
      <c r="AE23" s="27">
        <v>0.85</v>
      </c>
      <c r="AF23" s="43"/>
      <c r="AG23" s="27">
        <v>0.7</v>
      </c>
      <c r="AH23" s="43"/>
      <c r="AI23" s="27">
        <v>2.4500000000000002</v>
      </c>
      <c r="AJ23" s="43"/>
      <c r="AK23" s="27">
        <v>20.64</v>
      </c>
      <c r="AL23" s="16"/>
      <c r="AM23" s="37">
        <f t="shared" si="0"/>
        <v>20.64</v>
      </c>
      <c r="AN23" s="36">
        <f t="shared" si="5"/>
        <v>12</v>
      </c>
      <c r="AO23" s="27">
        <v>1907</v>
      </c>
      <c r="AP23" s="37">
        <f t="shared" si="4"/>
        <v>20.64</v>
      </c>
      <c r="AQ23" s="37">
        <v>11.368473652643303</v>
      </c>
      <c r="AR23" s="50"/>
      <c r="AS23" s="55"/>
      <c r="AT23" s="55"/>
    </row>
    <row r="24" spans="1:46" s="80" customFormat="1" ht="30" x14ac:dyDescent="0.25">
      <c r="A24" s="18">
        <v>1971</v>
      </c>
      <c r="B24" s="33"/>
      <c r="C24" s="33"/>
      <c r="D24" s="54"/>
      <c r="E24" s="22">
        <v>31999</v>
      </c>
      <c r="F24" s="24">
        <f t="shared" si="3"/>
        <v>320.01795332136447</v>
      </c>
      <c r="G24" s="25">
        <v>0.71299999999999997</v>
      </c>
      <c r="H24" s="18" t="s">
        <v>58</v>
      </c>
      <c r="I24" s="30"/>
      <c r="J24" s="30"/>
      <c r="L24" s="27">
        <v>1908</v>
      </c>
      <c r="M24" s="27">
        <v>2.15</v>
      </c>
      <c r="N24" s="43"/>
      <c r="O24" s="27">
        <v>2.5499999999999998</v>
      </c>
      <c r="P24" s="43"/>
      <c r="Q24" s="27">
        <v>1.95</v>
      </c>
      <c r="R24" s="43"/>
      <c r="S24" s="27">
        <v>0.3</v>
      </c>
      <c r="T24" s="43"/>
      <c r="U24" s="27">
        <v>2.13</v>
      </c>
      <c r="V24" s="43"/>
      <c r="W24" s="27">
        <v>0.44</v>
      </c>
      <c r="X24" s="43"/>
      <c r="Y24" s="27">
        <v>1.28</v>
      </c>
      <c r="Z24" s="43"/>
      <c r="AA24" s="27">
        <v>0.56999999999999995</v>
      </c>
      <c r="AB24" s="43"/>
      <c r="AC24" s="27">
        <v>1.7</v>
      </c>
      <c r="AD24" s="43"/>
      <c r="AE24" s="27">
        <v>0.53</v>
      </c>
      <c r="AF24" s="43"/>
      <c r="AG24" s="27">
        <v>0.15</v>
      </c>
      <c r="AH24" s="43"/>
      <c r="AI24" s="27">
        <v>0.25</v>
      </c>
      <c r="AJ24" s="43"/>
      <c r="AK24" s="27">
        <v>14</v>
      </c>
      <c r="AL24" s="16"/>
      <c r="AM24" s="37">
        <f t="shared" si="0"/>
        <v>13.999999999999996</v>
      </c>
      <c r="AN24" s="36">
        <f t="shared" si="5"/>
        <v>12</v>
      </c>
      <c r="AO24" s="27">
        <v>1908</v>
      </c>
      <c r="AP24" s="37">
        <f t="shared" si="4"/>
        <v>13.999999999999995</v>
      </c>
      <c r="AQ24" s="37">
        <v>11.368473652643303</v>
      </c>
      <c r="AR24" s="50"/>
      <c r="AS24" s="55"/>
      <c r="AT24" s="55"/>
    </row>
    <row r="25" spans="1:46" s="80" customFormat="1" ht="30" x14ac:dyDescent="0.25">
      <c r="A25" s="18">
        <v>1972</v>
      </c>
      <c r="B25" s="33"/>
      <c r="C25" s="33"/>
      <c r="D25" s="54"/>
      <c r="E25" s="22">
        <v>32195</v>
      </c>
      <c r="F25" s="24">
        <f t="shared" si="3"/>
        <v>278.27648114901257</v>
      </c>
      <c r="G25" s="25">
        <v>0.62</v>
      </c>
      <c r="H25" s="18" t="s">
        <v>58</v>
      </c>
      <c r="I25" s="30"/>
      <c r="J25" s="30"/>
      <c r="L25" s="27">
        <v>1909</v>
      </c>
      <c r="M25" s="27">
        <v>1.58</v>
      </c>
      <c r="N25" s="43"/>
      <c r="O25" s="27">
        <v>0.78</v>
      </c>
      <c r="P25" s="43"/>
      <c r="Q25" s="27">
        <v>1.28</v>
      </c>
      <c r="R25" s="43"/>
      <c r="S25" s="27">
        <v>0.5</v>
      </c>
      <c r="T25" s="43"/>
      <c r="U25" s="27">
        <v>0.09</v>
      </c>
      <c r="V25" s="43"/>
      <c r="W25" s="27">
        <v>0</v>
      </c>
      <c r="X25" s="43"/>
      <c r="Y25" s="27">
        <v>0.38</v>
      </c>
      <c r="Z25" s="43"/>
      <c r="AA25" s="27">
        <v>1.64</v>
      </c>
      <c r="AB25" s="43"/>
      <c r="AC25" s="27">
        <v>0.68</v>
      </c>
      <c r="AD25" s="43"/>
      <c r="AE25" s="27">
        <v>1.29</v>
      </c>
      <c r="AF25" s="43"/>
      <c r="AG25" s="27">
        <v>3.53</v>
      </c>
      <c r="AH25" s="43"/>
      <c r="AI25" s="27">
        <v>0.71</v>
      </c>
      <c r="AJ25" s="43"/>
      <c r="AK25" s="27">
        <v>12.46</v>
      </c>
      <c r="AL25" s="16"/>
      <c r="AM25" s="37">
        <f t="shared" si="0"/>
        <v>12.459999999999997</v>
      </c>
      <c r="AN25" s="36">
        <f t="shared" si="5"/>
        <v>12</v>
      </c>
      <c r="AO25" s="27">
        <v>1909</v>
      </c>
      <c r="AP25" s="37">
        <f t="shared" si="4"/>
        <v>12.459999999999999</v>
      </c>
      <c r="AQ25" s="37">
        <v>11.368473652643303</v>
      </c>
      <c r="AR25" s="50"/>
      <c r="AS25" s="55"/>
      <c r="AT25" s="55"/>
    </row>
    <row r="26" spans="1:46" s="80" customFormat="1" ht="30" x14ac:dyDescent="0.25">
      <c r="A26" s="18">
        <v>1973</v>
      </c>
      <c r="B26" s="33"/>
      <c r="C26" s="33"/>
      <c r="D26" s="54"/>
      <c r="E26" s="22">
        <v>32580</v>
      </c>
      <c r="F26" s="24">
        <f t="shared" si="3"/>
        <v>215.43985637342908</v>
      </c>
      <c r="G26" s="25">
        <v>0.48</v>
      </c>
      <c r="H26" s="18" t="s">
        <v>58</v>
      </c>
      <c r="I26" s="30"/>
      <c r="J26" s="30"/>
      <c r="L26" s="27">
        <v>1910</v>
      </c>
      <c r="M26" s="27">
        <v>0.71</v>
      </c>
      <c r="N26" s="43"/>
      <c r="O26" s="27">
        <v>0.52</v>
      </c>
      <c r="P26" s="43"/>
      <c r="Q26" s="27">
        <v>0.81</v>
      </c>
      <c r="R26" s="43"/>
      <c r="S26" s="27">
        <v>0.53</v>
      </c>
      <c r="T26" s="43"/>
      <c r="U26" s="27">
        <v>0.65</v>
      </c>
      <c r="V26" s="43"/>
      <c r="W26" s="27">
        <v>0.02</v>
      </c>
      <c r="X26" s="43"/>
      <c r="Y26" s="27">
        <v>2.62</v>
      </c>
      <c r="Z26" s="43"/>
      <c r="AA26" s="27">
        <v>0.54</v>
      </c>
      <c r="AB26" s="43"/>
      <c r="AC26" s="27">
        <v>1.1499999999999999</v>
      </c>
      <c r="AD26" s="43"/>
      <c r="AE26" s="27">
        <v>0.7</v>
      </c>
      <c r="AF26" s="43"/>
      <c r="AG26" s="27">
        <v>0.57999999999999996</v>
      </c>
      <c r="AH26" s="43"/>
      <c r="AI26" s="27">
        <v>0.63</v>
      </c>
      <c r="AJ26" s="43"/>
      <c r="AK26" s="27">
        <v>9.4600000000000009</v>
      </c>
      <c r="AL26" s="16"/>
      <c r="AM26" s="37">
        <f t="shared" si="0"/>
        <v>9.4600000000000009</v>
      </c>
      <c r="AN26" s="36">
        <f t="shared" si="5"/>
        <v>12</v>
      </c>
      <c r="AO26" s="27">
        <v>1910</v>
      </c>
      <c r="AP26" s="37">
        <f t="shared" si="4"/>
        <v>9.4600000000000009</v>
      </c>
      <c r="AQ26" s="37">
        <v>11.368473652643303</v>
      </c>
      <c r="AR26" s="50"/>
      <c r="AS26" s="55"/>
      <c r="AT26" s="55"/>
    </row>
    <row r="27" spans="1:46" s="80" customFormat="1" ht="30" x14ac:dyDescent="0.25">
      <c r="A27" s="18">
        <v>1974</v>
      </c>
      <c r="B27" s="33"/>
      <c r="C27" s="33"/>
      <c r="D27" s="54"/>
      <c r="E27" s="22">
        <v>32965</v>
      </c>
      <c r="F27" s="24">
        <f t="shared" si="3"/>
        <v>255.83482944344703</v>
      </c>
      <c r="G27" s="25">
        <v>0.56999999999999995</v>
      </c>
      <c r="H27" s="18" t="s">
        <v>58</v>
      </c>
      <c r="I27" s="30"/>
      <c r="J27" s="30"/>
      <c r="L27" s="27">
        <v>1911</v>
      </c>
      <c r="M27" s="27">
        <v>1.49</v>
      </c>
      <c r="N27" s="43"/>
      <c r="O27" s="27">
        <v>1.3</v>
      </c>
      <c r="P27" s="43"/>
      <c r="Q27" s="27">
        <v>1.27</v>
      </c>
      <c r="R27" s="43"/>
      <c r="S27" s="27">
        <v>1.35</v>
      </c>
      <c r="T27" s="43"/>
      <c r="U27" s="27">
        <v>1.01</v>
      </c>
      <c r="V27" s="43"/>
      <c r="W27" s="27">
        <v>1.63</v>
      </c>
      <c r="X27" s="43"/>
      <c r="Y27" s="27">
        <v>0.5</v>
      </c>
      <c r="Z27" s="43"/>
      <c r="AA27" s="27">
        <v>0</v>
      </c>
      <c r="AB27" s="43"/>
      <c r="AC27" s="27">
        <v>1.2</v>
      </c>
      <c r="AD27" s="43"/>
      <c r="AE27" s="27">
        <v>0.65</v>
      </c>
      <c r="AF27" s="43"/>
      <c r="AG27" s="27">
        <v>0.18</v>
      </c>
      <c r="AH27" s="43"/>
      <c r="AI27" s="27">
        <v>0.77</v>
      </c>
      <c r="AJ27" s="43" t="s">
        <v>25</v>
      </c>
      <c r="AK27" s="27">
        <v>10.58</v>
      </c>
      <c r="AL27" s="16"/>
      <c r="AM27" s="37">
        <f t="shared" si="0"/>
        <v>11.35</v>
      </c>
      <c r="AN27" s="36">
        <f t="shared" si="5"/>
        <v>12</v>
      </c>
      <c r="AO27" s="27">
        <v>1911</v>
      </c>
      <c r="AP27" s="37">
        <f t="shared" si="4"/>
        <v>11.35</v>
      </c>
      <c r="AQ27" s="37">
        <v>11.368473652643303</v>
      </c>
      <c r="AR27" s="50"/>
      <c r="AS27" s="55"/>
      <c r="AT27" s="55"/>
    </row>
    <row r="28" spans="1:46" s="80" customFormat="1" ht="30" x14ac:dyDescent="0.25">
      <c r="A28" s="18">
        <v>1975</v>
      </c>
      <c r="B28" s="32">
        <v>53388</v>
      </c>
      <c r="C28" s="32">
        <v>17796</v>
      </c>
      <c r="D28" s="52"/>
      <c r="E28" s="22">
        <v>33192</v>
      </c>
      <c r="F28" s="24">
        <f t="shared" si="3"/>
        <v>53.85996409335727</v>
      </c>
      <c r="G28" s="25">
        <v>0.12</v>
      </c>
      <c r="H28" s="18" t="s">
        <v>58</v>
      </c>
      <c r="I28" s="30"/>
      <c r="J28" s="30"/>
      <c r="L28" s="27">
        <v>1912</v>
      </c>
      <c r="M28" s="27">
        <v>0.72</v>
      </c>
      <c r="N28" s="43"/>
      <c r="O28" s="27">
        <v>0.13</v>
      </c>
      <c r="P28" s="43"/>
      <c r="Q28" s="27">
        <v>4.05</v>
      </c>
      <c r="R28" s="43"/>
      <c r="S28" s="27">
        <v>2.33</v>
      </c>
      <c r="T28" s="43"/>
      <c r="U28" s="27">
        <v>0.8</v>
      </c>
      <c r="V28" s="43"/>
      <c r="W28" s="27">
        <v>0.79</v>
      </c>
      <c r="X28" s="43" t="s">
        <v>28</v>
      </c>
      <c r="Y28" s="27">
        <v>3.38</v>
      </c>
      <c r="Z28" s="43"/>
      <c r="AA28" s="27">
        <v>0.53</v>
      </c>
      <c r="AB28" s="43"/>
      <c r="AC28" s="27">
        <v>0.65</v>
      </c>
      <c r="AD28" s="43"/>
      <c r="AE28" s="27">
        <v>4.08</v>
      </c>
      <c r="AF28" s="43" t="s">
        <v>31</v>
      </c>
      <c r="AG28" s="27">
        <v>0.87</v>
      </c>
      <c r="AH28" s="43"/>
      <c r="AI28" s="27">
        <v>0.69</v>
      </c>
      <c r="AJ28" s="43"/>
      <c r="AK28" s="27">
        <v>14.15</v>
      </c>
      <c r="AL28" s="16"/>
      <c r="AM28" s="37">
        <f t="shared" si="0"/>
        <v>19.020000000000003</v>
      </c>
      <c r="AN28" s="36">
        <f t="shared" si="5"/>
        <v>12</v>
      </c>
      <c r="AO28" s="27">
        <v>1912</v>
      </c>
      <c r="AP28" s="37">
        <f t="shared" si="4"/>
        <v>19.020000000000003</v>
      </c>
      <c r="AQ28" s="37">
        <v>11.368473652643303</v>
      </c>
      <c r="AR28" s="50"/>
      <c r="AS28" s="55"/>
      <c r="AT28" s="55"/>
    </row>
    <row r="29" spans="1:46" s="80" customFormat="1" ht="30" x14ac:dyDescent="0.25">
      <c r="A29" s="18">
        <v>1976</v>
      </c>
      <c r="B29" s="32">
        <v>56151</v>
      </c>
      <c r="C29" s="32">
        <v>18717</v>
      </c>
      <c r="D29" s="52"/>
      <c r="E29" s="22">
        <v>33305</v>
      </c>
      <c r="F29" s="24">
        <f t="shared" si="3"/>
        <v>394.97307001795332</v>
      </c>
      <c r="G29" s="25">
        <v>0.88</v>
      </c>
      <c r="H29" s="18" t="s">
        <v>58</v>
      </c>
      <c r="I29" s="30"/>
      <c r="J29" s="30"/>
      <c r="L29" s="27"/>
      <c r="M29" s="27"/>
      <c r="N29" s="43"/>
      <c r="O29" s="27"/>
      <c r="P29" s="43"/>
      <c r="Q29" s="27"/>
      <c r="R29" s="43"/>
      <c r="S29" s="27"/>
      <c r="T29" s="43"/>
      <c r="U29" s="27"/>
      <c r="V29" s="43"/>
      <c r="W29" s="27"/>
      <c r="X29" s="43"/>
      <c r="Y29" s="27"/>
      <c r="Z29" s="43"/>
      <c r="AA29" s="27"/>
      <c r="AB29" s="43"/>
      <c r="AC29" s="27"/>
      <c r="AD29" s="43"/>
      <c r="AE29" s="27"/>
      <c r="AF29" s="43"/>
      <c r="AG29" s="27"/>
      <c r="AH29" s="43"/>
      <c r="AI29" s="27"/>
      <c r="AJ29" s="43"/>
      <c r="AK29" s="27"/>
      <c r="AL29" s="16"/>
      <c r="AM29" s="51"/>
      <c r="AN29" s="50"/>
      <c r="AO29" s="19">
        <v>4671</v>
      </c>
      <c r="AP29" s="38"/>
      <c r="AQ29" s="38"/>
      <c r="AR29" s="21">
        <f>1.29+0.25</f>
        <v>1.54</v>
      </c>
      <c r="AS29" s="55"/>
      <c r="AT29" s="55"/>
    </row>
    <row r="30" spans="1:46" s="80" customFormat="1" ht="30" x14ac:dyDescent="0.25">
      <c r="A30" s="18">
        <v>1977</v>
      </c>
      <c r="B30" s="32">
        <v>52956</v>
      </c>
      <c r="C30" s="32">
        <v>19988</v>
      </c>
      <c r="D30" s="52"/>
      <c r="E30" s="22">
        <v>33393</v>
      </c>
      <c r="F30" s="24">
        <f t="shared" si="3"/>
        <v>134.64991023339317</v>
      </c>
      <c r="G30" s="25">
        <v>0.3</v>
      </c>
      <c r="H30" s="18" t="s">
        <v>58</v>
      </c>
      <c r="I30" s="30"/>
      <c r="J30" s="30"/>
      <c r="L30" s="27">
        <v>1913</v>
      </c>
      <c r="M30" s="27">
        <v>0.48</v>
      </c>
      <c r="N30" s="43"/>
      <c r="O30" s="27">
        <v>1.02</v>
      </c>
      <c r="P30" s="43"/>
      <c r="Q30" s="27">
        <v>0.75</v>
      </c>
      <c r="R30" s="43"/>
      <c r="S30" s="27">
        <v>1.68</v>
      </c>
      <c r="T30" s="43"/>
      <c r="U30" s="27">
        <v>3.16</v>
      </c>
      <c r="V30" s="43"/>
      <c r="W30" s="27">
        <v>3.79</v>
      </c>
      <c r="X30" s="43"/>
      <c r="Y30" s="27">
        <v>1.42</v>
      </c>
      <c r="Z30" s="43"/>
      <c r="AA30" s="27">
        <v>0.81</v>
      </c>
      <c r="AB30" s="43"/>
      <c r="AC30" s="27">
        <v>0.56999999999999995</v>
      </c>
      <c r="AD30" s="43"/>
      <c r="AE30" s="27">
        <v>0.15</v>
      </c>
      <c r="AF30" s="43"/>
      <c r="AG30" s="27">
        <v>1.1399999999999999</v>
      </c>
      <c r="AH30" s="43"/>
      <c r="AI30" s="27">
        <v>0.21</v>
      </c>
      <c r="AJ30" s="43" t="s">
        <v>25</v>
      </c>
      <c r="AK30" s="27">
        <v>14.97</v>
      </c>
      <c r="AL30" s="16"/>
      <c r="AM30" s="37">
        <f t="shared" si="0"/>
        <v>15.180000000000001</v>
      </c>
      <c r="AN30" s="36">
        <f t="shared" si="5"/>
        <v>12</v>
      </c>
      <c r="AO30" s="27">
        <v>1913</v>
      </c>
      <c r="AP30" s="37">
        <f t="shared" si="4"/>
        <v>15.180000000000001</v>
      </c>
      <c r="AQ30" s="37">
        <v>11.368473652643303</v>
      </c>
      <c r="AR30" s="50"/>
      <c r="AS30" s="55"/>
      <c r="AT30" s="55"/>
    </row>
    <row r="31" spans="1:46" s="80" customFormat="1" ht="30" x14ac:dyDescent="0.25">
      <c r="A31" s="18">
        <v>1978</v>
      </c>
      <c r="B31" s="75">
        <v>59760</v>
      </c>
      <c r="C31" s="32">
        <v>21855</v>
      </c>
      <c r="D31" s="52"/>
      <c r="E31" s="23">
        <v>33536</v>
      </c>
      <c r="F31" s="24">
        <f>G31/0.002228</f>
        <v>8.9766606822262123</v>
      </c>
      <c r="G31" s="26">
        <v>0.02</v>
      </c>
      <c r="H31" s="18" t="s">
        <v>58</v>
      </c>
      <c r="I31" s="30"/>
      <c r="J31" s="30"/>
      <c r="L31" s="27">
        <v>1914</v>
      </c>
      <c r="M31" s="27">
        <v>1.88</v>
      </c>
      <c r="N31" s="43"/>
      <c r="O31" s="27">
        <v>1.45</v>
      </c>
      <c r="P31" s="43"/>
      <c r="Q31" s="27">
        <v>0.46</v>
      </c>
      <c r="R31" s="43"/>
      <c r="S31" s="27">
        <v>3.57</v>
      </c>
      <c r="T31" s="43"/>
      <c r="U31" s="27">
        <v>1.56</v>
      </c>
      <c r="V31" s="43"/>
      <c r="W31" s="27">
        <v>2.98</v>
      </c>
      <c r="X31" s="43"/>
      <c r="Y31" s="27">
        <v>1.49</v>
      </c>
      <c r="Z31" s="43"/>
      <c r="AA31" s="27">
        <v>0.23</v>
      </c>
      <c r="AB31" s="43"/>
      <c r="AC31" s="27">
        <v>0.7</v>
      </c>
      <c r="AD31" s="43"/>
      <c r="AE31" s="27">
        <v>0.54</v>
      </c>
      <c r="AF31" s="43"/>
      <c r="AG31" s="27">
        <v>0</v>
      </c>
      <c r="AH31" s="43"/>
      <c r="AI31" s="27">
        <v>0.15</v>
      </c>
      <c r="AJ31" s="43"/>
      <c r="AK31" s="27">
        <v>15.01</v>
      </c>
      <c r="AL31" s="16"/>
      <c r="AM31" s="37">
        <f t="shared" si="0"/>
        <v>15.01</v>
      </c>
      <c r="AN31" s="36">
        <f t="shared" si="5"/>
        <v>12</v>
      </c>
      <c r="AO31" s="27">
        <v>1914</v>
      </c>
      <c r="AP31" s="37">
        <f t="shared" si="4"/>
        <v>15.01</v>
      </c>
      <c r="AQ31" s="37">
        <v>11.368473652643303</v>
      </c>
      <c r="AR31" s="50"/>
      <c r="AS31" s="55"/>
      <c r="AT31" s="55"/>
    </row>
    <row r="32" spans="1:46" s="80" customFormat="1" ht="30" x14ac:dyDescent="0.25">
      <c r="A32" s="18">
        <v>1979</v>
      </c>
      <c r="B32" s="75">
        <v>61839</v>
      </c>
      <c r="C32" s="32">
        <v>22583</v>
      </c>
      <c r="D32" s="52"/>
      <c r="E32" s="23">
        <v>33580</v>
      </c>
      <c r="F32" s="24">
        <f>G32/0.002228</f>
        <v>13.464991023339318</v>
      </c>
      <c r="G32" s="26">
        <v>0.03</v>
      </c>
      <c r="H32" s="18" t="s">
        <v>58</v>
      </c>
      <c r="I32" s="30"/>
      <c r="J32" s="30"/>
      <c r="L32" s="27">
        <v>1915</v>
      </c>
      <c r="M32" s="27">
        <v>0.61</v>
      </c>
      <c r="N32" s="43"/>
      <c r="O32" s="27">
        <v>1.06</v>
      </c>
      <c r="P32" s="43"/>
      <c r="Q32" s="27">
        <v>0.71</v>
      </c>
      <c r="R32" s="43"/>
      <c r="S32" s="27">
        <v>3.29</v>
      </c>
      <c r="T32" s="43"/>
      <c r="U32" s="27">
        <v>2.98</v>
      </c>
      <c r="V32" s="43"/>
      <c r="W32" s="27">
        <v>0.37</v>
      </c>
      <c r="X32" s="43"/>
      <c r="Y32" s="27">
        <v>0.47</v>
      </c>
      <c r="Z32" s="43"/>
      <c r="AA32" s="27">
        <v>0</v>
      </c>
      <c r="AB32" s="43"/>
      <c r="AC32" s="27">
        <v>0.1</v>
      </c>
      <c r="AD32" s="43"/>
      <c r="AE32" s="27">
        <v>0.1</v>
      </c>
      <c r="AF32" s="43"/>
      <c r="AG32" s="27">
        <v>0.39</v>
      </c>
      <c r="AH32" s="43"/>
      <c r="AI32" s="27">
        <v>0.63</v>
      </c>
      <c r="AJ32" s="43"/>
      <c r="AK32" s="27">
        <v>10.71</v>
      </c>
      <c r="AL32" s="16"/>
      <c r="AM32" s="37">
        <f t="shared" si="0"/>
        <v>10.71</v>
      </c>
      <c r="AN32" s="36">
        <f t="shared" si="5"/>
        <v>12</v>
      </c>
      <c r="AO32" s="27">
        <v>1915</v>
      </c>
      <c r="AP32" s="37">
        <f t="shared" si="4"/>
        <v>10.71</v>
      </c>
      <c r="AQ32" s="37">
        <v>11.368473652643303</v>
      </c>
      <c r="AR32" s="50"/>
      <c r="AS32" s="55"/>
      <c r="AT32" s="55"/>
    </row>
    <row r="33" spans="1:46" s="80" customFormat="1" ht="30" x14ac:dyDescent="0.25">
      <c r="A33" s="18">
        <v>1980</v>
      </c>
      <c r="B33" s="75">
        <v>64035</v>
      </c>
      <c r="C33" s="32">
        <v>23055</v>
      </c>
      <c r="D33" s="52"/>
      <c r="E33" s="23">
        <v>33683</v>
      </c>
      <c r="F33" s="24">
        <f>G33/0.002228</f>
        <v>85.278276481149021</v>
      </c>
      <c r="G33" s="26">
        <v>0.19</v>
      </c>
      <c r="H33" s="18" t="s">
        <v>58</v>
      </c>
      <c r="I33" s="30"/>
      <c r="J33" s="30"/>
      <c r="L33" s="27">
        <v>1916</v>
      </c>
      <c r="M33" s="27">
        <v>3.18</v>
      </c>
      <c r="N33" s="43"/>
      <c r="O33" s="27">
        <v>0.41</v>
      </c>
      <c r="P33" s="43"/>
      <c r="Q33" s="27">
        <v>1.88</v>
      </c>
      <c r="R33" s="43"/>
      <c r="S33" s="27">
        <v>2.48</v>
      </c>
      <c r="T33" s="43"/>
      <c r="U33" s="27">
        <v>2.09</v>
      </c>
      <c r="V33" s="43"/>
      <c r="W33" s="27">
        <v>0.18</v>
      </c>
      <c r="X33" s="43"/>
      <c r="Y33" s="27">
        <v>0.37</v>
      </c>
      <c r="Z33" s="43"/>
      <c r="AA33" s="27">
        <v>0</v>
      </c>
      <c r="AB33" s="43" t="s">
        <v>25</v>
      </c>
      <c r="AC33" s="27">
        <v>0.53</v>
      </c>
      <c r="AD33" s="43"/>
      <c r="AE33" s="27">
        <v>3.99</v>
      </c>
      <c r="AF33" s="43"/>
      <c r="AG33" s="27">
        <v>0.48</v>
      </c>
      <c r="AH33" s="43"/>
      <c r="AI33" s="27">
        <v>0.41</v>
      </c>
      <c r="AJ33" s="43"/>
      <c r="AK33" s="27">
        <v>16</v>
      </c>
      <c r="AL33" s="16"/>
      <c r="AM33" s="37">
        <f t="shared" si="0"/>
        <v>16</v>
      </c>
      <c r="AN33" s="36">
        <f>12-1</f>
        <v>11</v>
      </c>
      <c r="AO33" s="27">
        <v>1916</v>
      </c>
      <c r="AP33" s="37">
        <f t="shared" si="4"/>
        <v>17.454545454545453</v>
      </c>
      <c r="AQ33" s="37">
        <v>11.368473652643303</v>
      </c>
      <c r="AR33" s="50"/>
      <c r="AS33" s="55"/>
      <c r="AT33" s="55"/>
    </row>
    <row r="34" spans="1:46" s="80" customFormat="1" x14ac:dyDescent="0.25">
      <c r="A34" s="18">
        <v>1981</v>
      </c>
      <c r="B34" s="75">
        <v>71745</v>
      </c>
      <c r="C34" s="32">
        <v>25279</v>
      </c>
      <c r="D34" s="52"/>
      <c r="E34" s="17"/>
      <c r="F34" s="17"/>
      <c r="G34" s="17"/>
      <c r="H34" s="17"/>
      <c r="I34" s="17"/>
      <c r="J34" s="17"/>
      <c r="L34" s="27">
        <v>1917</v>
      </c>
      <c r="M34" s="27">
        <v>0.39</v>
      </c>
      <c r="N34" s="43"/>
      <c r="O34" s="27">
        <v>1.28</v>
      </c>
      <c r="P34" s="43"/>
      <c r="Q34" s="27">
        <v>1.1599999999999999</v>
      </c>
      <c r="R34" s="43"/>
      <c r="S34" s="27">
        <v>0.94</v>
      </c>
      <c r="T34" s="43"/>
      <c r="U34" s="27">
        <v>5.73</v>
      </c>
      <c r="V34" s="43"/>
      <c r="W34" s="27">
        <v>0.16</v>
      </c>
      <c r="X34" s="43"/>
      <c r="Y34" s="27">
        <v>0</v>
      </c>
      <c r="Z34" s="43" t="s">
        <v>25</v>
      </c>
      <c r="AA34" s="27">
        <v>0</v>
      </c>
      <c r="AB34" s="43" t="s">
        <v>25</v>
      </c>
      <c r="AC34" s="27">
        <v>0.63</v>
      </c>
      <c r="AD34" s="43"/>
      <c r="AE34" s="27">
        <v>0</v>
      </c>
      <c r="AF34" s="43"/>
      <c r="AG34" s="27">
        <v>0.57999999999999996</v>
      </c>
      <c r="AH34" s="43"/>
      <c r="AI34" s="27">
        <v>0.3</v>
      </c>
      <c r="AJ34" s="43"/>
      <c r="AK34" s="27">
        <v>11.17</v>
      </c>
      <c r="AL34" s="16"/>
      <c r="AM34" s="37">
        <f t="shared" si="0"/>
        <v>11.170000000000002</v>
      </c>
      <c r="AN34" s="36">
        <f>12-2</f>
        <v>10</v>
      </c>
      <c r="AO34" s="27">
        <v>1917</v>
      </c>
      <c r="AP34" s="37">
        <f t="shared" si="4"/>
        <v>13.404000000000002</v>
      </c>
      <c r="AQ34" s="37">
        <v>11.368473652643303</v>
      </c>
      <c r="AR34" s="50"/>
      <c r="AS34" s="55"/>
      <c r="AT34" s="55"/>
    </row>
    <row r="35" spans="1:46" s="80" customFormat="1" x14ac:dyDescent="0.25">
      <c r="A35" s="18">
        <v>1982</v>
      </c>
      <c r="B35" s="32">
        <v>73336</v>
      </c>
      <c r="C35" s="32">
        <v>25305</v>
      </c>
      <c r="D35" s="52"/>
      <c r="E35" s="17"/>
      <c r="F35" s="17"/>
      <c r="G35" s="17"/>
      <c r="H35" s="17"/>
      <c r="I35" s="17"/>
      <c r="J35" s="17"/>
      <c r="L35" s="27">
        <v>1918</v>
      </c>
      <c r="M35" s="27">
        <v>1</v>
      </c>
      <c r="N35" s="43"/>
      <c r="O35" s="27">
        <v>1.39</v>
      </c>
      <c r="P35" s="43"/>
      <c r="Q35" s="27">
        <v>2.2999999999999998</v>
      </c>
      <c r="R35" s="43"/>
      <c r="S35" s="27">
        <v>1.45</v>
      </c>
      <c r="T35" s="43"/>
      <c r="U35" s="27">
        <v>1.46</v>
      </c>
      <c r="V35" s="43"/>
      <c r="W35" s="27">
        <v>1.97</v>
      </c>
      <c r="X35" s="43"/>
      <c r="Y35" s="27">
        <v>0.66</v>
      </c>
      <c r="Z35" s="43"/>
      <c r="AA35" s="27">
        <v>0.73</v>
      </c>
      <c r="AB35" s="43"/>
      <c r="AC35" s="27">
        <v>2.04</v>
      </c>
      <c r="AD35" s="43"/>
      <c r="AE35" s="27">
        <v>1.76</v>
      </c>
      <c r="AF35" s="43"/>
      <c r="AG35" s="27">
        <v>0.46</v>
      </c>
      <c r="AH35" s="43"/>
      <c r="AI35" s="27">
        <v>1.07</v>
      </c>
      <c r="AJ35" s="43"/>
      <c r="AK35" s="27">
        <v>16.29</v>
      </c>
      <c r="AL35" s="16"/>
      <c r="AM35" s="37">
        <f t="shared" si="0"/>
        <v>16.29</v>
      </c>
      <c r="AN35" s="36">
        <f t="shared" si="5"/>
        <v>12</v>
      </c>
      <c r="AO35" s="27">
        <v>1918</v>
      </c>
      <c r="AP35" s="37">
        <f t="shared" si="4"/>
        <v>16.29</v>
      </c>
      <c r="AQ35" s="37">
        <v>11.368473652643303</v>
      </c>
      <c r="AR35" s="50"/>
      <c r="AS35" s="55"/>
      <c r="AT35" s="55"/>
    </row>
    <row r="36" spans="1:46" s="80" customFormat="1" x14ac:dyDescent="0.25">
      <c r="A36" s="18">
        <v>1983</v>
      </c>
      <c r="B36" s="32">
        <v>71857</v>
      </c>
      <c r="C36" s="32">
        <v>24812</v>
      </c>
      <c r="D36" s="52"/>
      <c r="E36" s="17"/>
      <c r="F36" s="17"/>
      <c r="G36" s="17"/>
      <c r="H36" s="17"/>
      <c r="I36" s="17"/>
      <c r="J36" s="17"/>
      <c r="L36" s="39">
        <v>1919</v>
      </c>
      <c r="M36" s="39">
        <v>0.01</v>
      </c>
      <c r="N36" s="46"/>
      <c r="O36" s="39">
        <v>1.07</v>
      </c>
      <c r="P36" s="46"/>
      <c r="Q36" s="39">
        <v>1.7</v>
      </c>
      <c r="R36" s="46"/>
      <c r="S36" s="39">
        <v>0.31</v>
      </c>
      <c r="T36" s="46"/>
      <c r="U36" s="39">
        <v>0</v>
      </c>
      <c r="V36" s="46" t="s">
        <v>25</v>
      </c>
      <c r="W36" s="39">
        <v>0</v>
      </c>
      <c r="X36" s="46" t="s">
        <v>25</v>
      </c>
      <c r="Y36" s="39">
        <v>0</v>
      </c>
      <c r="Z36" s="46" t="s">
        <v>25</v>
      </c>
      <c r="AA36" s="39">
        <v>0</v>
      </c>
      <c r="AB36" s="46" t="s">
        <v>25</v>
      </c>
      <c r="AC36" s="39">
        <v>0</v>
      </c>
      <c r="AD36" s="46" t="s">
        <v>25</v>
      </c>
      <c r="AE36" s="39">
        <v>0</v>
      </c>
      <c r="AF36" s="46" t="s">
        <v>25</v>
      </c>
      <c r="AG36" s="39">
        <v>0</v>
      </c>
      <c r="AH36" s="46" t="s">
        <v>25</v>
      </c>
      <c r="AI36" s="39">
        <v>0</v>
      </c>
      <c r="AJ36" s="46" t="s">
        <v>25</v>
      </c>
      <c r="AK36" s="39">
        <v>3.09</v>
      </c>
      <c r="AL36" s="40"/>
      <c r="AM36" s="41">
        <f t="shared" si="0"/>
        <v>3.0900000000000003</v>
      </c>
      <c r="AN36" s="42">
        <f>12-8</f>
        <v>4</v>
      </c>
      <c r="AO36" s="39">
        <v>1919</v>
      </c>
      <c r="AP36" s="41"/>
      <c r="AQ36" s="37">
        <v>11.368473652643303</v>
      </c>
      <c r="AR36" s="50"/>
      <c r="AS36" s="55"/>
      <c r="AT36" s="55"/>
    </row>
    <row r="37" spans="1:46" s="80" customFormat="1" x14ac:dyDescent="0.25">
      <c r="A37" s="18">
        <v>1984</v>
      </c>
      <c r="B37" s="32">
        <v>78730</v>
      </c>
      <c r="C37" s="55">
        <v>26844</v>
      </c>
      <c r="D37" s="52"/>
      <c r="E37" s="17"/>
      <c r="F37" s="17"/>
      <c r="G37" s="17"/>
      <c r="H37" s="17"/>
      <c r="I37" s="17"/>
      <c r="J37" s="17"/>
      <c r="L37" s="39">
        <v>1920</v>
      </c>
      <c r="M37" s="39">
        <v>0.15</v>
      </c>
      <c r="N37" s="46" t="s">
        <v>25</v>
      </c>
      <c r="O37" s="39">
        <v>0.89</v>
      </c>
      <c r="P37" s="46" t="s">
        <v>32</v>
      </c>
      <c r="Q37" s="39">
        <v>0.63</v>
      </c>
      <c r="R37" s="46" t="s">
        <v>28</v>
      </c>
      <c r="S37" s="39">
        <v>0</v>
      </c>
      <c r="T37" s="46" t="s">
        <v>25</v>
      </c>
      <c r="U37" s="39">
        <v>0</v>
      </c>
      <c r="V37" s="46" t="s">
        <v>25</v>
      </c>
      <c r="W37" s="39">
        <v>0</v>
      </c>
      <c r="X37" s="46" t="s">
        <v>25</v>
      </c>
      <c r="Y37" s="39">
        <v>0</v>
      </c>
      <c r="Z37" s="46" t="s">
        <v>25</v>
      </c>
      <c r="AA37" s="39">
        <v>0</v>
      </c>
      <c r="AB37" s="46" t="s">
        <v>25</v>
      </c>
      <c r="AC37" s="39">
        <v>0</v>
      </c>
      <c r="AD37" s="46" t="s">
        <v>25</v>
      </c>
      <c r="AE37" s="39">
        <v>0</v>
      </c>
      <c r="AF37" s="46" t="s">
        <v>25</v>
      </c>
      <c r="AG37" s="39">
        <v>0</v>
      </c>
      <c r="AH37" s="46" t="s">
        <v>25</v>
      </c>
      <c r="AI37" s="39">
        <v>0</v>
      </c>
      <c r="AJ37" s="46" t="s">
        <v>25</v>
      </c>
      <c r="AK37" s="39">
        <v>0</v>
      </c>
      <c r="AL37" s="40"/>
      <c r="AM37" s="41">
        <f t="shared" si="0"/>
        <v>1.67</v>
      </c>
      <c r="AN37" s="42">
        <f>12-9</f>
        <v>3</v>
      </c>
      <c r="AO37" s="39">
        <v>1920</v>
      </c>
      <c r="AP37" s="41"/>
      <c r="AQ37" s="37">
        <v>11.368473652643303</v>
      </c>
      <c r="AR37" s="50"/>
      <c r="AS37" s="55"/>
      <c r="AT37" s="55"/>
    </row>
    <row r="38" spans="1:46" s="80" customFormat="1" x14ac:dyDescent="0.25">
      <c r="A38" s="18">
        <v>1985</v>
      </c>
      <c r="B38" s="75">
        <v>77848</v>
      </c>
      <c r="C38" s="55">
        <v>26844</v>
      </c>
      <c r="D38" s="52"/>
      <c r="E38" s="17"/>
      <c r="F38" s="17"/>
      <c r="G38" s="17"/>
      <c r="H38" s="17"/>
      <c r="I38" s="17"/>
      <c r="J38" s="17"/>
      <c r="L38" s="39">
        <v>1921</v>
      </c>
      <c r="M38" s="39">
        <v>0</v>
      </c>
      <c r="N38" s="46" t="s">
        <v>25</v>
      </c>
      <c r="O38" s="39">
        <v>0</v>
      </c>
      <c r="P38" s="46" t="s">
        <v>25</v>
      </c>
      <c r="Q38" s="39">
        <v>0</v>
      </c>
      <c r="R38" s="46" t="s">
        <v>25</v>
      </c>
      <c r="S38" s="39">
        <v>0</v>
      </c>
      <c r="T38" s="46" t="s">
        <v>25</v>
      </c>
      <c r="U38" s="39">
        <v>0</v>
      </c>
      <c r="V38" s="46" t="s">
        <v>25</v>
      </c>
      <c r="W38" s="39">
        <v>0</v>
      </c>
      <c r="X38" s="46" t="s">
        <v>25</v>
      </c>
      <c r="Y38" s="39">
        <v>0</v>
      </c>
      <c r="Z38" s="46" t="s">
        <v>25</v>
      </c>
      <c r="AA38" s="39">
        <v>0</v>
      </c>
      <c r="AB38" s="46" t="s">
        <v>25</v>
      </c>
      <c r="AC38" s="39">
        <v>0</v>
      </c>
      <c r="AD38" s="46" t="s">
        <v>25</v>
      </c>
      <c r="AE38" s="39">
        <v>0</v>
      </c>
      <c r="AF38" s="46" t="s">
        <v>25</v>
      </c>
      <c r="AG38" s="39">
        <v>0</v>
      </c>
      <c r="AH38" s="46" t="s">
        <v>25</v>
      </c>
      <c r="AI38" s="39">
        <v>1.92</v>
      </c>
      <c r="AJ38" s="46" t="s">
        <v>33</v>
      </c>
      <c r="AK38" s="39">
        <v>0</v>
      </c>
      <c r="AL38" s="40"/>
      <c r="AM38" s="41">
        <f t="shared" si="0"/>
        <v>1.92</v>
      </c>
      <c r="AN38" s="42">
        <f>12-11</f>
        <v>1</v>
      </c>
      <c r="AO38" s="39">
        <v>1921</v>
      </c>
      <c r="AP38" s="41"/>
      <c r="AQ38" s="37">
        <v>11.368473652643303</v>
      </c>
      <c r="AR38" s="50"/>
      <c r="AS38" s="55"/>
      <c r="AT38" s="55"/>
    </row>
    <row r="39" spans="1:46" s="80" customFormat="1" x14ac:dyDescent="0.25">
      <c r="A39" s="18">
        <v>1986</v>
      </c>
      <c r="B39" s="75">
        <v>58883</v>
      </c>
      <c r="C39" s="55">
        <v>20656</v>
      </c>
      <c r="D39" s="52"/>
      <c r="E39" s="17"/>
      <c r="F39" s="17"/>
      <c r="G39" s="17"/>
      <c r="H39" s="17"/>
      <c r="I39" s="17"/>
      <c r="J39" s="17"/>
      <c r="L39" s="27">
        <v>1922</v>
      </c>
      <c r="M39" s="27">
        <v>1</v>
      </c>
      <c r="N39" s="43"/>
      <c r="O39" s="27">
        <v>1.83</v>
      </c>
      <c r="P39" s="43"/>
      <c r="Q39" s="27">
        <v>0.76</v>
      </c>
      <c r="R39" s="43"/>
      <c r="S39" s="27">
        <v>1.48</v>
      </c>
      <c r="T39" s="43"/>
      <c r="U39" s="27">
        <v>1.08</v>
      </c>
      <c r="V39" s="43"/>
      <c r="W39" s="27">
        <v>0.25</v>
      </c>
      <c r="X39" s="43"/>
      <c r="Y39" s="27">
        <v>0.55000000000000004</v>
      </c>
      <c r="Z39" s="43"/>
      <c r="AA39" s="27">
        <v>2.34</v>
      </c>
      <c r="AB39" s="43"/>
      <c r="AC39" s="27">
        <v>0</v>
      </c>
      <c r="AD39" s="43"/>
      <c r="AE39" s="27">
        <v>0.5</v>
      </c>
      <c r="AF39" s="43"/>
      <c r="AG39" s="27">
        <v>0.9</v>
      </c>
      <c r="AH39" s="43"/>
      <c r="AI39" s="27">
        <v>1.32</v>
      </c>
      <c r="AJ39" s="43"/>
      <c r="AK39" s="27">
        <v>12.01</v>
      </c>
      <c r="AL39" s="16"/>
      <c r="AM39" s="37">
        <f t="shared" si="0"/>
        <v>12.01</v>
      </c>
      <c r="AN39" s="36">
        <f t="shared" si="5"/>
        <v>12</v>
      </c>
      <c r="AO39" s="27">
        <v>1922</v>
      </c>
      <c r="AP39" s="37">
        <f>(AM39*12)/AN39</f>
        <v>12.01</v>
      </c>
      <c r="AQ39" s="37">
        <v>11.368473652643303</v>
      </c>
      <c r="AR39" s="50"/>
      <c r="AS39" s="55"/>
      <c r="AT39" s="55"/>
    </row>
    <row r="40" spans="1:46" s="80" customFormat="1" x14ac:dyDescent="0.25">
      <c r="A40" s="18">
        <v>1987</v>
      </c>
      <c r="B40" s="75">
        <v>66028</v>
      </c>
      <c r="C40" s="32">
        <v>22966</v>
      </c>
      <c r="D40" s="52"/>
      <c r="E40" s="17"/>
      <c r="F40" s="17"/>
      <c r="G40" s="17"/>
      <c r="H40" s="17"/>
      <c r="I40" s="17"/>
      <c r="J40" s="17"/>
      <c r="L40" s="39">
        <v>1923</v>
      </c>
      <c r="M40" s="39">
        <v>1.4</v>
      </c>
      <c r="N40" s="46"/>
      <c r="O40" s="39">
        <v>0.62</v>
      </c>
      <c r="P40" s="46"/>
      <c r="Q40" s="39">
        <v>0.72</v>
      </c>
      <c r="R40" s="46" t="s">
        <v>34</v>
      </c>
      <c r="S40" s="39">
        <v>0</v>
      </c>
      <c r="T40" s="46" t="s">
        <v>31</v>
      </c>
      <c r="U40" s="39">
        <v>1.59</v>
      </c>
      <c r="V40" s="46" t="s">
        <v>31</v>
      </c>
      <c r="W40" s="39">
        <v>1.46</v>
      </c>
      <c r="X40" s="46"/>
      <c r="Y40" s="39">
        <v>1.01</v>
      </c>
      <c r="Z40" s="46"/>
      <c r="AA40" s="39">
        <v>0.99</v>
      </c>
      <c r="AB40" s="46"/>
      <c r="AC40" s="39">
        <v>1.67</v>
      </c>
      <c r="AD40" s="46"/>
      <c r="AE40" s="39">
        <v>0.64</v>
      </c>
      <c r="AF40" s="46"/>
      <c r="AG40" s="39">
        <v>0.3</v>
      </c>
      <c r="AH40" s="46"/>
      <c r="AI40" s="39">
        <v>1.25</v>
      </c>
      <c r="AJ40" s="46"/>
      <c r="AK40" s="39">
        <v>10.06</v>
      </c>
      <c r="AL40" s="40"/>
      <c r="AM40" s="41">
        <f t="shared" si="0"/>
        <v>11.650000000000002</v>
      </c>
      <c r="AN40" s="42">
        <f>12-11</f>
        <v>1</v>
      </c>
      <c r="AO40" s="39">
        <v>1923</v>
      </c>
      <c r="AP40" s="41"/>
      <c r="AQ40" s="37">
        <v>11.368473652643303</v>
      </c>
      <c r="AR40" s="50"/>
      <c r="AS40" s="55"/>
      <c r="AT40" s="55"/>
    </row>
    <row r="41" spans="1:46" s="80" customFormat="1" x14ac:dyDescent="0.25">
      <c r="A41" s="18">
        <v>1988</v>
      </c>
      <c r="B41" s="75">
        <v>63356</v>
      </c>
      <c r="C41" s="32">
        <v>21569</v>
      </c>
      <c r="D41" s="52"/>
      <c r="E41" s="17"/>
      <c r="F41" s="17"/>
      <c r="G41" s="17"/>
      <c r="H41" s="17"/>
      <c r="I41" s="17"/>
      <c r="J41" s="17"/>
      <c r="L41" s="27">
        <v>1924</v>
      </c>
      <c r="M41" s="27">
        <v>0.56000000000000005</v>
      </c>
      <c r="N41" s="43"/>
      <c r="O41" s="27">
        <v>0.43</v>
      </c>
      <c r="P41" s="43"/>
      <c r="Q41" s="27">
        <v>1.34</v>
      </c>
      <c r="R41" s="43"/>
      <c r="S41" s="27">
        <v>0.73</v>
      </c>
      <c r="T41" s="43"/>
      <c r="U41" s="27">
        <v>0.01</v>
      </c>
      <c r="V41" s="43"/>
      <c r="W41" s="27">
        <v>0</v>
      </c>
      <c r="X41" s="43"/>
      <c r="Y41" s="27">
        <v>0.1</v>
      </c>
      <c r="Z41" s="43"/>
      <c r="AA41" s="27">
        <v>0.22</v>
      </c>
      <c r="AB41" s="43"/>
      <c r="AC41" s="27">
        <v>0.2</v>
      </c>
      <c r="AD41" s="43"/>
      <c r="AE41" s="27">
        <v>1.19</v>
      </c>
      <c r="AF41" s="43"/>
      <c r="AG41" s="27">
        <v>0.6</v>
      </c>
      <c r="AH41" s="43"/>
      <c r="AI41" s="27">
        <v>1.67</v>
      </c>
      <c r="AJ41" s="43"/>
      <c r="AK41" s="27">
        <v>7.05</v>
      </c>
      <c r="AL41" s="16"/>
      <c r="AM41" s="37">
        <f t="shared" si="0"/>
        <v>7.05</v>
      </c>
      <c r="AN41" s="36">
        <f t="shared" si="5"/>
        <v>12</v>
      </c>
      <c r="AO41" s="27">
        <v>1924</v>
      </c>
      <c r="AP41" s="37">
        <f>(AM41*12)/AN41</f>
        <v>7.05</v>
      </c>
      <c r="AQ41" s="37">
        <v>11.368473652643303</v>
      </c>
      <c r="AR41" s="50"/>
      <c r="AS41" s="55"/>
      <c r="AT41" s="55"/>
    </row>
    <row r="42" spans="1:46" s="80" customFormat="1" x14ac:dyDescent="0.25">
      <c r="A42" s="18">
        <v>1989</v>
      </c>
      <c r="B42" s="32">
        <v>66734</v>
      </c>
      <c r="C42" s="32">
        <v>23485</v>
      </c>
      <c r="D42" s="52"/>
      <c r="E42" s="17"/>
      <c r="F42" s="17"/>
      <c r="G42" s="17"/>
      <c r="H42" s="17"/>
      <c r="I42" s="17"/>
      <c r="J42" s="17"/>
      <c r="L42" s="27">
        <v>1925</v>
      </c>
      <c r="M42" s="27">
        <v>0.8</v>
      </c>
      <c r="N42" s="43"/>
      <c r="O42" s="27">
        <v>0.77</v>
      </c>
      <c r="P42" s="43"/>
      <c r="Q42" s="27">
        <v>0.28000000000000003</v>
      </c>
      <c r="R42" s="43"/>
      <c r="S42" s="27">
        <v>1.19</v>
      </c>
      <c r="T42" s="43"/>
      <c r="U42" s="27">
        <v>1.33</v>
      </c>
      <c r="V42" s="43"/>
      <c r="W42" s="27">
        <v>1.1200000000000001</v>
      </c>
      <c r="X42" s="43"/>
      <c r="Y42" s="27">
        <v>0.7</v>
      </c>
      <c r="Z42" s="43"/>
      <c r="AA42" s="27">
        <v>0.74</v>
      </c>
      <c r="AB42" s="43"/>
      <c r="AC42" s="27">
        <v>0.47</v>
      </c>
      <c r="AD42" s="43"/>
      <c r="AE42" s="27">
        <v>0.84</v>
      </c>
      <c r="AF42" s="43"/>
      <c r="AG42" s="27">
        <v>0.75</v>
      </c>
      <c r="AH42" s="43"/>
      <c r="AI42" s="27">
        <v>0.49</v>
      </c>
      <c r="AJ42" s="43"/>
      <c r="AK42" s="27">
        <v>9.48</v>
      </c>
      <c r="AL42" s="16"/>
      <c r="AM42" s="37">
        <f t="shared" si="0"/>
        <v>9.48</v>
      </c>
      <c r="AN42" s="36">
        <f t="shared" si="5"/>
        <v>12</v>
      </c>
      <c r="AO42" s="27">
        <v>1925</v>
      </c>
      <c r="AP42" s="37">
        <f>(AM42*12)/AN42</f>
        <v>9.48</v>
      </c>
      <c r="AQ42" s="37">
        <v>11.368473652643303</v>
      </c>
      <c r="AR42" s="50"/>
      <c r="AS42" s="55"/>
      <c r="AT42" s="55"/>
    </row>
    <row r="43" spans="1:46" s="80" customFormat="1" x14ac:dyDescent="0.25">
      <c r="A43" s="18">
        <v>1990</v>
      </c>
      <c r="B43" s="32">
        <v>64210</v>
      </c>
      <c r="C43" s="32">
        <v>22235</v>
      </c>
      <c r="D43" s="52"/>
      <c r="E43" s="17"/>
      <c r="F43" s="17"/>
      <c r="G43" s="17"/>
      <c r="H43" s="17"/>
      <c r="I43" s="17"/>
      <c r="J43" s="17"/>
      <c r="L43" s="27">
        <v>1926</v>
      </c>
      <c r="M43" s="27">
        <v>0.49</v>
      </c>
      <c r="N43" s="43"/>
      <c r="O43" s="27">
        <v>0.89</v>
      </c>
      <c r="P43" s="43"/>
      <c r="Q43" s="27">
        <v>0.26</v>
      </c>
      <c r="R43" s="43"/>
      <c r="S43" s="27">
        <v>0.69</v>
      </c>
      <c r="T43" s="43"/>
      <c r="U43" s="27">
        <v>0.81</v>
      </c>
      <c r="V43" s="43"/>
      <c r="W43" s="27">
        <v>0.42</v>
      </c>
      <c r="X43" s="43"/>
      <c r="Y43" s="27">
        <v>1.28</v>
      </c>
      <c r="Z43" s="43"/>
      <c r="AA43" s="27">
        <v>0.46</v>
      </c>
      <c r="AB43" s="43"/>
      <c r="AC43" s="27">
        <v>0.05</v>
      </c>
      <c r="AD43" s="43"/>
      <c r="AE43" s="27">
        <v>0.01</v>
      </c>
      <c r="AF43" s="43"/>
      <c r="AG43" s="27">
        <v>0.87</v>
      </c>
      <c r="AH43" s="43"/>
      <c r="AI43" s="27">
        <v>0.61</v>
      </c>
      <c r="AJ43" s="43"/>
      <c r="AK43" s="27">
        <v>6.84</v>
      </c>
      <c r="AL43" s="16"/>
      <c r="AM43" s="37">
        <f t="shared" si="0"/>
        <v>6.84</v>
      </c>
      <c r="AN43" s="36">
        <f t="shared" si="5"/>
        <v>12</v>
      </c>
      <c r="AO43" s="27">
        <v>1926</v>
      </c>
      <c r="AP43" s="37">
        <f>(AM43*12)/AN43</f>
        <v>6.84</v>
      </c>
      <c r="AQ43" s="37">
        <v>11.368473652643303</v>
      </c>
      <c r="AR43" s="50"/>
      <c r="AS43" s="55"/>
      <c r="AT43" s="55"/>
    </row>
    <row r="44" spans="1:46" s="80" customFormat="1" x14ac:dyDescent="0.25">
      <c r="A44" s="18">
        <v>1991</v>
      </c>
      <c r="B44" s="32"/>
      <c r="C44" s="32"/>
      <c r="D44" s="30"/>
      <c r="E44" s="17"/>
      <c r="F44" s="17"/>
      <c r="G44" s="17"/>
      <c r="H44" s="17"/>
      <c r="I44" s="17"/>
      <c r="J44" s="17"/>
      <c r="L44" s="39">
        <v>1927</v>
      </c>
      <c r="M44" s="39">
        <v>0.71</v>
      </c>
      <c r="N44" s="46"/>
      <c r="O44" s="39">
        <v>0.8</v>
      </c>
      <c r="P44" s="46"/>
      <c r="Q44" s="39">
        <v>1.01</v>
      </c>
      <c r="R44" s="46"/>
      <c r="S44" s="39">
        <v>0.74</v>
      </c>
      <c r="T44" s="46"/>
      <c r="U44" s="39">
        <v>0.68</v>
      </c>
      <c r="V44" s="46"/>
      <c r="W44" s="39">
        <v>0</v>
      </c>
      <c r="X44" s="46" t="s">
        <v>25</v>
      </c>
      <c r="Y44" s="39">
        <v>0</v>
      </c>
      <c r="Z44" s="46" t="s">
        <v>25</v>
      </c>
      <c r="AA44" s="39">
        <v>0.56999999999999995</v>
      </c>
      <c r="AB44" s="46"/>
      <c r="AC44" s="39">
        <v>0.43</v>
      </c>
      <c r="AD44" s="46"/>
      <c r="AE44" s="39">
        <v>1.75</v>
      </c>
      <c r="AF44" s="46"/>
      <c r="AG44" s="39">
        <v>0.84</v>
      </c>
      <c r="AH44" s="46"/>
      <c r="AI44" s="39">
        <v>0</v>
      </c>
      <c r="AJ44" s="46" t="s">
        <v>25</v>
      </c>
      <c r="AK44" s="39">
        <v>7.53</v>
      </c>
      <c r="AL44" s="40"/>
      <c r="AM44" s="41">
        <f t="shared" si="0"/>
        <v>7.5299999999999994</v>
      </c>
      <c r="AN44" s="42">
        <f>12-3</f>
        <v>9</v>
      </c>
      <c r="AO44" s="39">
        <v>1927</v>
      </c>
      <c r="AP44" s="41"/>
      <c r="AQ44" s="37">
        <v>11.368473652643303</v>
      </c>
      <c r="AR44" s="50"/>
      <c r="AS44" s="55"/>
      <c r="AT44" s="55"/>
    </row>
    <row r="45" spans="1:46" s="80" customFormat="1" x14ac:dyDescent="0.25">
      <c r="A45" s="18">
        <v>1992</v>
      </c>
      <c r="B45" s="75">
        <v>58585</v>
      </c>
      <c r="C45" s="32">
        <v>20640</v>
      </c>
      <c r="D45" s="30"/>
      <c r="E45" s="17"/>
      <c r="F45" s="17"/>
      <c r="G45" s="17"/>
      <c r="H45" s="17"/>
      <c r="I45" s="17"/>
      <c r="J45" s="17"/>
      <c r="L45" s="27">
        <v>1928</v>
      </c>
      <c r="M45" s="27">
        <v>0.7</v>
      </c>
      <c r="N45" s="43"/>
      <c r="O45" s="27">
        <v>0.18</v>
      </c>
      <c r="P45" s="43"/>
      <c r="Q45" s="27">
        <v>0.84</v>
      </c>
      <c r="R45" s="43"/>
      <c r="S45" s="27">
        <v>0.22</v>
      </c>
      <c r="T45" s="43"/>
      <c r="U45" s="27">
        <v>0.32</v>
      </c>
      <c r="V45" s="43"/>
      <c r="W45" s="27">
        <v>0.96</v>
      </c>
      <c r="X45" s="43"/>
      <c r="Y45" s="27">
        <v>0.81</v>
      </c>
      <c r="Z45" s="43"/>
      <c r="AA45" s="27">
        <v>0.34</v>
      </c>
      <c r="AB45" s="43"/>
      <c r="AC45" s="27">
        <v>0</v>
      </c>
      <c r="AD45" s="43"/>
      <c r="AE45" s="27">
        <v>0.55000000000000004</v>
      </c>
      <c r="AF45" s="43"/>
      <c r="AG45" s="27">
        <v>0.42</v>
      </c>
      <c r="AH45" s="43"/>
      <c r="AI45" s="27">
        <v>0.79</v>
      </c>
      <c r="AJ45" s="43"/>
      <c r="AK45" s="27">
        <v>6.13</v>
      </c>
      <c r="AL45" s="16"/>
      <c r="AM45" s="37">
        <f t="shared" si="0"/>
        <v>6.129999999999999</v>
      </c>
      <c r="AN45" s="36">
        <f t="shared" si="5"/>
        <v>12</v>
      </c>
      <c r="AO45" s="27">
        <v>1928</v>
      </c>
      <c r="AP45" s="37">
        <f>(AM45*12)/AN45</f>
        <v>6.129999999999999</v>
      </c>
      <c r="AQ45" s="37">
        <v>11.368473652643303</v>
      </c>
      <c r="AR45" s="50"/>
      <c r="AS45" s="55"/>
      <c r="AT45" s="55"/>
    </row>
    <row r="46" spans="1:46" s="80" customFormat="1" x14ac:dyDescent="0.25">
      <c r="A46" s="18">
        <v>1993</v>
      </c>
      <c r="B46" s="75">
        <v>60478</v>
      </c>
      <c r="C46" s="32">
        <v>21421</v>
      </c>
      <c r="D46" s="30"/>
      <c r="E46" s="17"/>
      <c r="F46" s="17"/>
      <c r="G46" s="17"/>
      <c r="H46" s="17"/>
      <c r="I46" s="17"/>
      <c r="J46" s="17"/>
      <c r="L46" s="27">
        <v>1929</v>
      </c>
      <c r="M46" s="27">
        <v>0.52</v>
      </c>
      <c r="N46" s="43"/>
      <c r="O46" s="27">
        <v>0.38</v>
      </c>
      <c r="P46" s="43"/>
      <c r="Q46" s="27">
        <v>2.1</v>
      </c>
      <c r="R46" s="43"/>
      <c r="S46" s="27">
        <v>0.81</v>
      </c>
      <c r="T46" s="43"/>
      <c r="U46" s="27">
        <v>0.06</v>
      </c>
      <c r="V46" s="43"/>
      <c r="W46" s="27">
        <v>0.65</v>
      </c>
      <c r="X46" s="43"/>
      <c r="Y46" s="27">
        <v>0.74</v>
      </c>
      <c r="Z46" s="43"/>
      <c r="AA46" s="27">
        <v>1.02</v>
      </c>
      <c r="AB46" s="43"/>
      <c r="AC46" s="27">
        <v>1.1100000000000001</v>
      </c>
      <c r="AD46" s="43"/>
      <c r="AE46" s="27">
        <v>0.05</v>
      </c>
      <c r="AF46" s="43"/>
      <c r="AG46" s="27">
        <v>0</v>
      </c>
      <c r="AH46" s="43"/>
      <c r="AI46" s="27">
        <v>0.27</v>
      </c>
      <c r="AJ46" s="43"/>
      <c r="AK46" s="27">
        <v>7.71</v>
      </c>
      <c r="AL46" s="16"/>
      <c r="AM46" s="37">
        <f t="shared" si="0"/>
        <v>7.7100000000000009</v>
      </c>
      <c r="AN46" s="36">
        <f t="shared" si="5"/>
        <v>12</v>
      </c>
      <c r="AO46" s="27">
        <v>1929</v>
      </c>
      <c r="AP46" s="37">
        <f>(AM46*12)/AN46</f>
        <v>7.7100000000000009</v>
      </c>
      <c r="AQ46" s="37">
        <v>11.368473652643303</v>
      </c>
      <c r="AR46" s="50"/>
      <c r="AS46" s="55"/>
      <c r="AT46" s="55"/>
    </row>
    <row r="47" spans="1:46" s="80" customFormat="1" x14ac:dyDescent="0.25">
      <c r="A47" s="18">
        <v>1994</v>
      </c>
      <c r="B47" s="75">
        <v>60883</v>
      </c>
      <c r="C47" s="32">
        <v>21556</v>
      </c>
      <c r="D47" s="30"/>
      <c r="E47" s="17"/>
      <c r="F47" s="17"/>
      <c r="G47" s="17"/>
      <c r="H47" s="17"/>
      <c r="I47" s="17"/>
      <c r="J47" s="17"/>
      <c r="L47" s="39">
        <v>1930</v>
      </c>
      <c r="M47" s="39">
        <v>0.44</v>
      </c>
      <c r="N47" s="46" t="s">
        <v>32</v>
      </c>
      <c r="O47" s="39">
        <v>0.8</v>
      </c>
      <c r="P47" s="46"/>
      <c r="Q47" s="39">
        <v>0.39</v>
      </c>
      <c r="R47" s="46"/>
      <c r="S47" s="39">
        <v>1.59</v>
      </c>
      <c r="T47" s="46"/>
      <c r="U47" s="39">
        <v>2.09</v>
      </c>
      <c r="V47" s="46"/>
      <c r="W47" s="39">
        <v>0.17</v>
      </c>
      <c r="X47" s="46"/>
      <c r="Y47" s="39">
        <v>0</v>
      </c>
      <c r="Z47" s="46"/>
      <c r="AA47" s="39">
        <v>0</v>
      </c>
      <c r="AB47" s="46" t="s">
        <v>25</v>
      </c>
      <c r="AC47" s="39">
        <v>0</v>
      </c>
      <c r="AD47" s="46" t="s">
        <v>25</v>
      </c>
      <c r="AE47" s="39">
        <v>0</v>
      </c>
      <c r="AF47" s="46" t="s">
        <v>25</v>
      </c>
      <c r="AG47" s="39">
        <v>0</v>
      </c>
      <c r="AH47" s="46" t="s">
        <v>25</v>
      </c>
      <c r="AI47" s="39">
        <v>0.2</v>
      </c>
      <c r="AJ47" s="46"/>
      <c r="AK47" s="39">
        <v>5.24</v>
      </c>
      <c r="AL47" s="40"/>
      <c r="AM47" s="41">
        <f t="shared" si="0"/>
        <v>5.68</v>
      </c>
      <c r="AN47" s="42">
        <f>12-4</f>
        <v>8</v>
      </c>
      <c r="AO47" s="39">
        <v>1930</v>
      </c>
      <c r="AP47" s="41"/>
      <c r="AQ47" s="37">
        <v>11.368473652643303</v>
      </c>
      <c r="AR47" s="50"/>
      <c r="AS47" s="55"/>
      <c r="AT47" s="55"/>
    </row>
    <row r="48" spans="1:46" s="80" customFormat="1" x14ac:dyDescent="0.25">
      <c r="A48" s="18">
        <v>1995</v>
      </c>
      <c r="B48" s="75">
        <v>60883</v>
      </c>
      <c r="C48" s="32">
        <v>19750</v>
      </c>
      <c r="D48" s="30"/>
      <c r="E48" s="17"/>
      <c r="F48" s="17"/>
      <c r="G48" s="17"/>
      <c r="H48" s="17"/>
      <c r="I48" s="17"/>
      <c r="J48" s="17"/>
      <c r="L48" s="39">
        <v>1931</v>
      </c>
      <c r="M48" s="39">
        <v>0</v>
      </c>
      <c r="N48" s="46" t="s">
        <v>25</v>
      </c>
      <c r="O48" s="39">
        <v>0</v>
      </c>
      <c r="P48" s="46" t="s">
        <v>25</v>
      </c>
      <c r="Q48" s="39">
        <v>0</v>
      </c>
      <c r="R48" s="46" t="s">
        <v>25</v>
      </c>
      <c r="S48" s="39">
        <v>0</v>
      </c>
      <c r="T48" s="46" t="s">
        <v>25</v>
      </c>
      <c r="U48" s="39">
        <v>0</v>
      </c>
      <c r="V48" s="46" t="s">
        <v>25</v>
      </c>
      <c r="W48" s="39">
        <v>0</v>
      </c>
      <c r="X48" s="46" t="s">
        <v>25</v>
      </c>
      <c r="Y48" s="39">
        <v>0</v>
      </c>
      <c r="Z48" s="46" t="s">
        <v>25</v>
      </c>
      <c r="AA48" s="39">
        <v>0</v>
      </c>
      <c r="AB48" s="46" t="s">
        <v>25</v>
      </c>
      <c r="AC48" s="39">
        <v>0</v>
      </c>
      <c r="AD48" s="46" t="s">
        <v>25</v>
      </c>
      <c r="AE48" s="39">
        <v>0</v>
      </c>
      <c r="AF48" s="46" t="s">
        <v>25</v>
      </c>
      <c r="AG48" s="39">
        <v>0</v>
      </c>
      <c r="AH48" s="46" t="s">
        <v>25</v>
      </c>
      <c r="AI48" s="39">
        <v>0</v>
      </c>
      <c r="AJ48" s="46" t="s">
        <v>25</v>
      </c>
      <c r="AK48" s="39">
        <v>0</v>
      </c>
      <c r="AL48" s="40"/>
      <c r="AM48" s="41">
        <f t="shared" si="0"/>
        <v>0</v>
      </c>
      <c r="AN48" s="42">
        <f t="shared" ref="AN48:AN54" si="6">12-12</f>
        <v>0</v>
      </c>
      <c r="AO48" s="39">
        <v>1931</v>
      </c>
      <c r="AP48" s="41"/>
      <c r="AQ48" s="37">
        <v>11.368473652643303</v>
      </c>
      <c r="AR48" s="50"/>
      <c r="AS48" s="55"/>
      <c r="AT48" s="55"/>
    </row>
    <row r="49" spans="1:46" s="80" customFormat="1" x14ac:dyDescent="0.25">
      <c r="A49" s="18">
        <v>1996</v>
      </c>
      <c r="B49" s="32">
        <v>57779</v>
      </c>
      <c r="C49" s="32">
        <v>20413</v>
      </c>
      <c r="D49" s="30"/>
      <c r="E49" s="17"/>
      <c r="F49" s="17"/>
      <c r="G49" s="17"/>
      <c r="H49" s="17"/>
      <c r="I49" s="17"/>
      <c r="J49" s="17"/>
      <c r="L49" s="39">
        <v>1932</v>
      </c>
      <c r="M49" s="39">
        <v>0</v>
      </c>
      <c r="N49" s="46" t="s">
        <v>25</v>
      </c>
      <c r="O49" s="39">
        <v>0</v>
      </c>
      <c r="P49" s="46" t="s">
        <v>25</v>
      </c>
      <c r="Q49" s="39">
        <v>0</v>
      </c>
      <c r="R49" s="46" t="s">
        <v>25</v>
      </c>
      <c r="S49" s="39">
        <v>0</v>
      </c>
      <c r="T49" s="46" t="s">
        <v>25</v>
      </c>
      <c r="U49" s="39">
        <v>0</v>
      </c>
      <c r="V49" s="46" t="s">
        <v>25</v>
      </c>
      <c r="W49" s="39">
        <v>0</v>
      </c>
      <c r="X49" s="46" t="s">
        <v>25</v>
      </c>
      <c r="Y49" s="39">
        <v>0</v>
      </c>
      <c r="Z49" s="46" t="s">
        <v>25</v>
      </c>
      <c r="AA49" s="39">
        <v>0</v>
      </c>
      <c r="AB49" s="46" t="s">
        <v>25</v>
      </c>
      <c r="AC49" s="39">
        <v>0</v>
      </c>
      <c r="AD49" s="46" t="s">
        <v>25</v>
      </c>
      <c r="AE49" s="39">
        <v>0</v>
      </c>
      <c r="AF49" s="46" t="s">
        <v>25</v>
      </c>
      <c r="AG49" s="39">
        <v>0</v>
      </c>
      <c r="AH49" s="46" t="s">
        <v>25</v>
      </c>
      <c r="AI49" s="39">
        <v>0</v>
      </c>
      <c r="AJ49" s="46" t="s">
        <v>25</v>
      </c>
      <c r="AK49" s="39">
        <v>0</v>
      </c>
      <c r="AL49" s="40"/>
      <c r="AM49" s="41">
        <f t="shared" si="0"/>
        <v>0</v>
      </c>
      <c r="AN49" s="42">
        <f t="shared" si="6"/>
        <v>0</v>
      </c>
      <c r="AO49" s="39">
        <v>1932</v>
      </c>
      <c r="AP49" s="41"/>
      <c r="AQ49" s="37">
        <v>11.368473652643303</v>
      </c>
      <c r="AR49" s="50"/>
      <c r="AS49" s="55"/>
      <c r="AT49" s="55"/>
    </row>
    <row r="50" spans="1:46" s="80" customFormat="1" x14ac:dyDescent="0.25">
      <c r="A50" s="18">
        <v>1997</v>
      </c>
      <c r="B50" s="32">
        <v>55140</v>
      </c>
      <c r="C50" s="32">
        <v>19750</v>
      </c>
      <c r="D50" s="30"/>
      <c r="E50" s="17"/>
      <c r="F50" s="17"/>
      <c r="G50" s="17"/>
      <c r="H50" s="17"/>
      <c r="I50" s="17"/>
      <c r="J50" s="17"/>
      <c r="L50" s="39">
        <v>1933</v>
      </c>
      <c r="M50" s="39">
        <v>0</v>
      </c>
      <c r="N50" s="46" t="s">
        <v>25</v>
      </c>
      <c r="O50" s="39">
        <v>0</v>
      </c>
      <c r="P50" s="46" t="s">
        <v>25</v>
      </c>
      <c r="Q50" s="39">
        <v>0</v>
      </c>
      <c r="R50" s="46" t="s">
        <v>25</v>
      </c>
      <c r="S50" s="39">
        <v>0</v>
      </c>
      <c r="T50" s="46" t="s">
        <v>25</v>
      </c>
      <c r="U50" s="39">
        <v>0</v>
      </c>
      <c r="V50" s="46" t="s">
        <v>25</v>
      </c>
      <c r="W50" s="39">
        <v>0</v>
      </c>
      <c r="X50" s="46" t="s">
        <v>25</v>
      </c>
      <c r="Y50" s="39">
        <v>0</v>
      </c>
      <c r="Z50" s="46" t="s">
        <v>25</v>
      </c>
      <c r="AA50" s="39">
        <v>0</v>
      </c>
      <c r="AB50" s="46" t="s">
        <v>25</v>
      </c>
      <c r="AC50" s="39">
        <v>0</v>
      </c>
      <c r="AD50" s="46" t="s">
        <v>25</v>
      </c>
      <c r="AE50" s="39">
        <v>0</v>
      </c>
      <c r="AF50" s="46" t="s">
        <v>25</v>
      </c>
      <c r="AG50" s="39">
        <v>0</v>
      </c>
      <c r="AH50" s="46" t="s">
        <v>25</v>
      </c>
      <c r="AI50" s="39">
        <v>0</v>
      </c>
      <c r="AJ50" s="46" t="s">
        <v>25</v>
      </c>
      <c r="AK50" s="39">
        <v>0</v>
      </c>
      <c r="AL50" s="40"/>
      <c r="AM50" s="41">
        <f t="shared" si="0"/>
        <v>0</v>
      </c>
      <c r="AN50" s="42">
        <f t="shared" si="6"/>
        <v>0</v>
      </c>
      <c r="AO50" s="39">
        <v>1933</v>
      </c>
      <c r="AP50" s="41"/>
      <c r="AQ50" s="37">
        <v>11.368473652643303</v>
      </c>
      <c r="AR50" s="50"/>
      <c r="AS50" s="55"/>
      <c r="AT50" s="55"/>
    </row>
    <row r="51" spans="1:46" s="80" customFormat="1" x14ac:dyDescent="0.25">
      <c r="A51" s="18">
        <v>1998</v>
      </c>
      <c r="B51" s="32">
        <v>60985</v>
      </c>
      <c r="C51" s="32">
        <v>18916</v>
      </c>
      <c r="D51" s="30"/>
      <c r="E51" s="17"/>
      <c r="F51" s="17"/>
      <c r="G51" s="17"/>
      <c r="H51" s="17"/>
      <c r="I51" s="17"/>
      <c r="J51" s="17"/>
      <c r="L51" s="39">
        <v>1934</v>
      </c>
      <c r="M51" s="39">
        <v>0</v>
      </c>
      <c r="N51" s="46" t="s">
        <v>25</v>
      </c>
      <c r="O51" s="39">
        <v>0</v>
      </c>
      <c r="P51" s="46" t="s">
        <v>25</v>
      </c>
      <c r="Q51" s="39">
        <v>0</v>
      </c>
      <c r="R51" s="46" t="s">
        <v>25</v>
      </c>
      <c r="S51" s="39">
        <v>0</v>
      </c>
      <c r="T51" s="46" t="s">
        <v>25</v>
      </c>
      <c r="U51" s="39">
        <v>0</v>
      </c>
      <c r="V51" s="46" t="s">
        <v>25</v>
      </c>
      <c r="W51" s="39">
        <v>0</v>
      </c>
      <c r="X51" s="46" t="s">
        <v>25</v>
      </c>
      <c r="Y51" s="39">
        <v>0</v>
      </c>
      <c r="Z51" s="46" t="s">
        <v>25</v>
      </c>
      <c r="AA51" s="39">
        <v>0</v>
      </c>
      <c r="AB51" s="46" t="s">
        <v>25</v>
      </c>
      <c r="AC51" s="39">
        <v>0</v>
      </c>
      <c r="AD51" s="46" t="s">
        <v>25</v>
      </c>
      <c r="AE51" s="39">
        <v>0</v>
      </c>
      <c r="AF51" s="46" t="s">
        <v>25</v>
      </c>
      <c r="AG51" s="39">
        <v>0</v>
      </c>
      <c r="AH51" s="46" t="s">
        <v>25</v>
      </c>
      <c r="AI51" s="39">
        <v>0</v>
      </c>
      <c r="AJ51" s="46" t="s">
        <v>25</v>
      </c>
      <c r="AK51" s="39">
        <v>0</v>
      </c>
      <c r="AL51" s="40"/>
      <c r="AM51" s="41">
        <f t="shared" si="0"/>
        <v>0</v>
      </c>
      <c r="AN51" s="42">
        <f t="shared" si="6"/>
        <v>0</v>
      </c>
      <c r="AO51" s="39">
        <v>1934</v>
      </c>
      <c r="AP51" s="41"/>
      <c r="AQ51" s="37">
        <v>11.368473652643303</v>
      </c>
      <c r="AR51" s="50"/>
      <c r="AS51" s="55"/>
      <c r="AT51" s="55"/>
    </row>
    <row r="52" spans="1:46" s="80" customFormat="1" x14ac:dyDescent="0.25">
      <c r="A52" s="18">
        <v>1999</v>
      </c>
      <c r="B52" s="75">
        <v>68883</v>
      </c>
      <c r="C52" s="32">
        <v>23588</v>
      </c>
      <c r="D52" s="30"/>
      <c r="E52" s="17"/>
      <c r="F52" s="17"/>
      <c r="G52" s="17"/>
      <c r="H52" s="17"/>
      <c r="I52" s="17"/>
      <c r="J52" s="17"/>
      <c r="L52" s="39">
        <v>1935</v>
      </c>
      <c r="M52" s="39">
        <v>0</v>
      </c>
      <c r="N52" s="46" t="s">
        <v>25</v>
      </c>
      <c r="O52" s="39">
        <v>0</v>
      </c>
      <c r="P52" s="46" t="s">
        <v>25</v>
      </c>
      <c r="Q52" s="39">
        <v>0</v>
      </c>
      <c r="R52" s="46" t="s">
        <v>25</v>
      </c>
      <c r="S52" s="39">
        <v>0</v>
      </c>
      <c r="T52" s="46" t="s">
        <v>25</v>
      </c>
      <c r="U52" s="39">
        <v>0</v>
      </c>
      <c r="V52" s="46" t="s">
        <v>25</v>
      </c>
      <c r="W52" s="39">
        <v>0</v>
      </c>
      <c r="X52" s="46" t="s">
        <v>25</v>
      </c>
      <c r="Y52" s="39">
        <v>0</v>
      </c>
      <c r="Z52" s="46" t="s">
        <v>25</v>
      </c>
      <c r="AA52" s="39">
        <v>0</v>
      </c>
      <c r="AB52" s="46" t="s">
        <v>25</v>
      </c>
      <c r="AC52" s="39">
        <v>0</v>
      </c>
      <c r="AD52" s="46" t="s">
        <v>25</v>
      </c>
      <c r="AE52" s="39">
        <v>0</v>
      </c>
      <c r="AF52" s="46" t="s">
        <v>25</v>
      </c>
      <c r="AG52" s="39">
        <v>0</v>
      </c>
      <c r="AH52" s="46" t="s">
        <v>25</v>
      </c>
      <c r="AI52" s="39">
        <v>0</v>
      </c>
      <c r="AJ52" s="46" t="s">
        <v>25</v>
      </c>
      <c r="AK52" s="39">
        <v>0</v>
      </c>
      <c r="AL52" s="40"/>
      <c r="AM52" s="41">
        <f t="shared" si="0"/>
        <v>0</v>
      </c>
      <c r="AN52" s="42">
        <f t="shared" si="6"/>
        <v>0</v>
      </c>
      <c r="AO52" s="39">
        <v>1935</v>
      </c>
      <c r="AP52" s="41"/>
      <c r="AQ52" s="37">
        <v>11.368473652643303</v>
      </c>
      <c r="AR52" s="50"/>
      <c r="AS52" s="55"/>
      <c r="AT52" s="55"/>
    </row>
    <row r="53" spans="1:46" s="80" customFormat="1" ht="14.45" customHeight="1" x14ac:dyDescent="0.25">
      <c r="A53" s="18">
        <v>2000</v>
      </c>
      <c r="B53" s="75">
        <v>70601</v>
      </c>
      <c r="C53" s="32">
        <v>22525</v>
      </c>
      <c r="D53" s="30"/>
      <c r="E53" s="17"/>
      <c r="F53" s="17"/>
      <c r="G53" s="17"/>
      <c r="H53" s="17"/>
      <c r="I53" s="17"/>
      <c r="J53" s="17"/>
      <c r="L53" s="39">
        <v>1936</v>
      </c>
      <c r="M53" s="39">
        <v>0</v>
      </c>
      <c r="N53" s="46" t="s">
        <v>25</v>
      </c>
      <c r="O53" s="39">
        <v>0</v>
      </c>
      <c r="P53" s="46" t="s">
        <v>25</v>
      </c>
      <c r="Q53" s="39">
        <v>0</v>
      </c>
      <c r="R53" s="46" t="s">
        <v>25</v>
      </c>
      <c r="S53" s="39">
        <v>0</v>
      </c>
      <c r="T53" s="46" t="s">
        <v>25</v>
      </c>
      <c r="U53" s="39">
        <v>0</v>
      </c>
      <c r="V53" s="46" t="s">
        <v>25</v>
      </c>
      <c r="W53" s="39">
        <v>0</v>
      </c>
      <c r="X53" s="46" t="s">
        <v>25</v>
      </c>
      <c r="Y53" s="39">
        <v>0</v>
      </c>
      <c r="Z53" s="46" t="s">
        <v>25</v>
      </c>
      <c r="AA53" s="39">
        <v>0</v>
      </c>
      <c r="AB53" s="46" t="s">
        <v>25</v>
      </c>
      <c r="AC53" s="39">
        <v>0</v>
      </c>
      <c r="AD53" s="46" t="s">
        <v>25</v>
      </c>
      <c r="AE53" s="39">
        <v>0</v>
      </c>
      <c r="AF53" s="46" t="s">
        <v>25</v>
      </c>
      <c r="AG53" s="39">
        <v>0</v>
      </c>
      <c r="AH53" s="46" t="s">
        <v>25</v>
      </c>
      <c r="AI53" s="39">
        <v>0</v>
      </c>
      <c r="AJ53" s="46" t="s">
        <v>25</v>
      </c>
      <c r="AK53" s="39">
        <v>0</v>
      </c>
      <c r="AL53" s="40"/>
      <c r="AM53" s="41">
        <f t="shared" si="0"/>
        <v>0</v>
      </c>
      <c r="AN53" s="42">
        <f t="shared" si="6"/>
        <v>0</v>
      </c>
      <c r="AO53" s="39">
        <v>1936</v>
      </c>
      <c r="AP53" s="41"/>
      <c r="AQ53" s="37">
        <v>11.368473652643303</v>
      </c>
      <c r="AR53" s="50"/>
      <c r="AS53" s="55"/>
      <c r="AT53" s="55"/>
    </row>
    <row r="54" spans="1:46" s="80" customFormat="1" ht="14.45" customHeight="1" x14ac:dyDescent="0.25">
      <c r="A54" s="18">
        <v>2001</v>
      </c>
      <c r="B54" s="75"/>
      <c r="C54" s="32"/>
      <c r="D54" s="30"/>
      <c r="E54" s="17"/>
      <c r="F54" s="17"/>
      <c r="G54" s="17"/>
      <c r="H54" s="17"/>
      <c r="I54" s="17"/>
      <c r="J54" s="17"/>
      <c r="L54" s="39">
        <v>1937</v>
      </c>
      <c r="M54" s="39">
        <v>0</v>
      </c>
      <c r="N54" s="46" t="s">
        <v>25</v>
      </c>
      <c r="O54" s="39">
        <v>0</v>
      </c>
      <c r="P54" s="46" t="s">
        <v>25</v>
      </c>
      <c r="Q54" s="39">
        <v>0</v>
      </c>
      <c r="R54" s="46" t="s">
        <v>25</v>
      </c>
      <c r="S54" s="39">
        <v>0</v>
      </c>
      <c r="T54" s="46" t="s">
        <v>25</v>
      </c>
      <c r="U54" s="39">
        <v>0</v>
      </c>
      <c r="V54" s="46" t="s">
        <v>25</v>
      </c>
      <c r="W54" s="39">
        <v>0</v>
      </c>
      <c r="X54" s="46" t="s">
        <v>25</v>
      </c>
      <c r="Y54" s="39">
        <v>0</v>
      </c>
      <c r="Z54" s="46" t="s">
        <v>25</v>
      </c>
      <c r="AA54" s="39">
        <v>0</v>
      </c>
      <c r="AB54" s="46" t="s">
        <v>25</v>
      </c>
      <c r="AC54" s="39">
        <v>0</v>
      </c>
      <c r="AD54" s="46" t="s">
        <v>25</v>
      </c>
      <c r="AE54" s="39">
        <v>0</v>
      </c>
      <c r="AF54" s="46" t="s">
        <v>25</v>
      </c>
      <c r="AG54" s="39">
        <v>0</v>
      </c>
      <c r="AH54" s="46" t="s">
        <v>25</v>
      </c>
      <c r="AI54" s="39">
        <v>0</v>
      </c>
      <c r="AJ54" s="46" t="s">
        <v>25</v>
      </c>
      <c r="AK54" s="39">
        <v>0</v>
      </c>
      <c r="AL54" s="40"/>
      <c r="AM54" s="41">
        <f t="shared" si="0"/>
        <v>0</v>
      </c>
      <c r="AN54" s="42">
        <f t="shared" si="6"/>
        <v>0</v>
      </c>
      <c r="AO54" s="39">
        <v>1937</v>
      </c>
      <c r="AP54" s="41"/>
      <c r="AQ54" s="37">
        <v>11.368473652643303</v>
      </c>
      <c r="AR54" s="50"/>
      <c r="AS54" s="55"/>
      <c r="AT54" s="55"/>
    </row>
    <row r="55" spans="1:46" s="80" customFormat="1" x14ac:dyDescent="0.25">
      <c r="A55" s="18">
        <v>2002</v>
      </c>
      <c r="B55" s="75">
        <v>60900</v>
      </c>
      <c r="C55" s="32">
        <v>21850</v>
      </c>
      <c r="D55" s="30"/>
      <c r="E55" s="17"/>
      <c r="F55" s="17"/>
      <c r="G55" s="17"/>
      <c r="H55" s="17"/>
      <c r="I55" s="17"/>
      <c r="J55" s="17"/>
      <c r="L55" s="39"/>
      <c r="M55" s="39"/>
      <c r="N55" s="46"/>
      <c r="O55" s="39"/>
      <c r="P55" s="46"/>
      <c r="Q55" s="39"/>
      <c r="R55" s="46"/>
      <c r="S55" s="39"/>
      <c r="T55" s="46"/>
      <c r="U55" s="39"/>
      <c r="V55" s="46"/>
      <c r="W55" s="39"/>
      <c r="X55" s="46"/>
      <c r="Y55" s="39"/>
      <c r="Z55" s="46"/>
      <c r="AA55" s="39"/>
      <c r="AB55" s="46"/>
      <c r="AC55" s="39"/>
      <c r="AD55" s="46"/>
      <c r="AE55" s="39"/>
      <c r="AF55" s="46"/>
      <c r="AG55" s="39"/>
      <c r="AH55" s="46"/>
      <c r="AI55" s="39"/>
      <c r="AJ55" s="46"/>
      <c r="AK55" s="39"/>
      <c r="AL55" s="40"/>
      <c r="AM55" s="51"/>
      <c r="AN55" s="50"/>
      <c r="AO55" s="18">
        <v>1937</v>
      </c>
      <c r="AP55" s="38"/>
      <c r="AQ55" s="38"/>
      <c r="AR55" s="21">
        <v>2.0051999999999999</v>
      </c>
      <c r="AS55" s="55"/>
      <c r="AT55" s="55"/>
    </row>
    <row r="56" spans="1:46" s="80" customFormat="1" x14ac:dyDescent="0.25">
      <c r="A56" s="18">
        <v>2003</v>
      </c>
      <c r="B56" s="32">
        <v>60900</v>
      </c>
      <c r="C56" s="32">
        <v>21850</v>
      </c>
      <c r="D56" s="30"/>
      <c r="E56" s="17"/>
      <c r="F56" s="17"/>
      <c r="G56" s="17"/>
      <c r="H56" s="17"/>
      <c r="I56" s="17"/>
      <c r="J56" s="17"/>
      <c r="L56" s="39">
        <v>1938</v>
      </c>
      <c r="M56" s="39">
        <v>0</v>
      </c>
      <c r="N56" s="46" t="s">
        <v>25</v>
      </c>
      <c r="O56" s="39">
        <v>0</v>
      </c>
      <c r="P56" s="46" t="s">
        <v>25</v>
      </c>
      <c r="Q56" s="39">
        <v>0</v>
      </c>
      <c r="R56" s="46" t="s">
        <v>25</v>
      </c>
      <c r="S56" s="39">
        <v>0</v>
      </c>
      <c r="T56" s="46" t="s">
        <v>25</v>
      </c>
      <c r="U56" s="39">
        <v>0</v>
      </c>
      <c r="V56" s="46" t="s">
        <v>25</v>
      </c>
      <c r="W56" s="39">
        <v>0</v>
      </c>
      <c r="X56" s="46" t="s">
        <v>25</v>
      </c>
      <c r="Y56" s="39">
        <v>0</v>
      </c>
      <c r="Z56" s="46" t="s">
        <v>25</v>
      </c>
      <c r="AA56" s="39">
        <v>0</v>
      </c>
      <c r="AB56" s="46" t="s">
        <v>25</v>
      </c>
      <c r="AC56" s="39">
        <v>0</v>
      </c>
      <c r="AD56" s="46" t="s">
        <v>25</v>
      </c>
      <c r="AE56" s="39">
        <v>0</v>
      </c>
      <c r="AF56" s="46" t="s">
        <v>25</v>
      </c>
      <c r="AG56" s="39">
        <v>0</v>
      </c>
      <c r="AH56" s="46" t="s">
        <v>25</v>
      </c>
      <c r="AI56" s="39">
        <v>0.34</v>
      </c>
      <c r="AJ56" s="46"/>
      <c r="AK56" s="39">
        <v>0.34</v>
      </c>
      <c r="AL56" s="40"/>
      <c r="AM56" s="41">
        <f t="shared" si="0"/>
        <v>0.34</v>
      </c>
      <c r="AN56" s="42">
        <f>12-8</f>
        <v>4</v>
      </c>
      <c r="AO56" s="39">
        <v>1938</v>
      </c>
      <c r="AP56" s="41"/>
      <c r="AQ56" s="37">
        <v>11.368473652643303</v>
      </c>
      <c r="AR56" s="50"/>
      <c r="AS56" s="55"/>
      <c r="AT56" s="55"/>
    </row>
    <row r="57" spans="1:46" s="80" customFormat="1" x14ac:dyDescent="0.25">
      <c r="A57" s="18">
        <v>2004</v>
      </c>
      <c r="B57" s="32">
        <v>65687</v>
      </c>
      <c r="C57" s="32">
        <v>23126</v>
      </c>
      <c r="D57" s="30"/>
      <c r="E57" s="17"/>
      <c r="F57" s="17"/>
      <c r="G57" s="17"/>
      <c r="H57" s="17"/>
      <c r="I57" s="17"/>
      <c r="J57" s="17"/>
      <c r="L57" s="27">
        <v>1939</v>
      </c>
      <c r="M57" s="27">
        <v>1.17</v>
      </c>
      <c r="N57" s="43"/>
      <c r="O57" s="27">
        <v>0.96</v>
      </c>
      <c r="P57" s="43"/>
      <c r="Q57" s="27">
        <v>1.18</v>
      </c>
      <c r="R57" s="43"/>
      <c r="S57" s="27">
        <v>3.12</v>
      </c>
      <c r="T57" s="43"/>
      <c r="U57" s="27">
        <v>1.0900000000000001</v>
      </c>
      <c r="V57" s="43"/>
      <c r="W57" s="27">
        <v>0.1</v>
      </c>
      <c r="X57" s="43"/>
      <c r="Y57" s="27">
        <v>1.1299999999999999</v>
      </c>
      <c r="Z57" s="43"/>
      <c r="AA57" s="27">
        <v>0.24</v>
      </c>
      <c r="AB57" s="43"/>
      <c r="AC57" s="27">
        <v>1.78</v>
      </c>
      <c r="AD57" s="43"/>
      <c r="AE57" s="27">
        <v>2.38</v>
      </c>
      <c r="AF57" s="43"/>
      <c r="AG57" s="27">
        <v>0.16</v>
      </c>
      <c r="AH57" s="43"/>
      <c r="AI57" s="27">
        <v>0.3</v>
      </c>
      <c r="AJ57" s="43"/>
      <c r="AK57" s="27">
        <v>13.61</v>
      </c>
      <c r="AL57" s="16"/>
      <c r="AM57" s="37">
        <f t="shared" si="0"/>
        <v>13.61</v>
      </c>
      <c r="AN57" s="36">
        <f t="shared" si="5"/>
        <v>12</v>
      </c>
      <c r="AO57" s="27">
        <v>1939</v>
      </c>
      <c r="AP57" s="37">
        <f>(AM57*12)/AN57</f>
        <v>13.61</v>
      </c>
      <c r="AQ57" s="37">
        <v>11.368473652643303</v>
      </c>
      <c r="AR57" s="50"/>
      <c r="AS57" s="55"/>
      <c r="AT57" s="55"/>
    </row>
    <row r="58" spans="1:46" s="80" customFormat="1" x14ac:dyDescent="0.25">
      <c r="A58" s="18">
        <v>2005</v>
      </c>
      <c r="B58" s="32">
        <v>65687</v>
      </c>
      <c r="C58" s="32">
        <v>23126</v>
      </c>
      <c r="D58" s="30"/>
      <c r="E58" s="17"/>
      <c r="F58" s="17"/>
      <c r="G58" s="17"/>
      <c r="H58" s="17"/>
      <c r="I58" s="17"/>
      <c r="J58" s="17"/>
      <c r="L58" s="27">
        <v>1940</v>
      </c>
      <c r="M58" s="27">
        <v>2.2599999999999998</v>
      </c>
      <c r="N58" s="43"/>
      <c r="O58" s="27">
        <v>1.63</v>
      </c>
      <c r="P58" s="43"/>
      <c r="Q58" s="27">
        <v>0.44</v>
      </c>
      <c r="R58" s="43"/>
      <c r="S58" s="27">
        <v>3.13</v>
      </c>
      <c r="T58" s="43"/>
      <c r="U58" s="27">
        <v>0.09</v>
      </c>
      <c r="V58" s="43"/>
      <c r="W58" s="27">
        <v>1.1000000000000001</v>
      </c>
      <c r="X58" s="43"/>
      <c r="Y58" s="27">
        <v>0.05</v>
      </c>
      <c r="Z58" s="43"/>
      <c r="AA58" s="27">
        <v>0.04</v>
      </c>
      <c r="AB58" s="43"/>
      <c r="AC58" s="27">
        <v>1</v>
      </c>
      <c r="AD58" s="43"/>
      <c r="AE58" s="27">
        <v>0.73</v>
      </c>
      <c r="AF58" s="43"/>
      <c r="AG58" s="27">
        <v>0.59</v>
      </c>
      <c r="AH58" s="43"/>
      <c r="AI58" s="27">
        <v>1.03</v>
      </c>
      <c r="AJ58" s="43"/>
      <c r="AK58" s="27">
        <v>12.09</v>
      </c>
      <c r="AL58" s="16"/>
      <c r="AM58" s="37">
        <f t="shared" si="0"/>
        <v>12.09</v>
      </c>
      <c r="AN58" s="36">
        <f t="shared" si="5"/>
        <v>12</v>
      </c>
      <c r="AO58" s="27">
        <v>1940</v>
      </c>
      <c r="AP58" s="37">
        <f>(AM58*12)/AN58</f>
        <v>12.089999999999998</v>
      </c>
      <c r="AQ58" s="37">
        <v>11.368473652643303</v>
      </c>
      <c r="AR58" s="50"/>
      <c r="AS58" s="55"/>
      <c r="AT58" s="55"/>
    </row>
    <row r="59" spans="1:46" s="80" customFormat="1" x14ac:dyDescent="0.25">
      <c r="A59" s="18">
        <v>2006</v>
      </c>
      <c r="B59" s="32">
        <v>96609.8</v>
      </c>
      <c r="C59" s="32">
        <v>24152.400000000001</v>
      </c>
      <c r="D59" s="30"/>
      <c r="E59" s="17"/>
      <c r="F59" s="17"/>
      <c r="G59" s="17"/>
      <c r="H59" s="17"/>
      <c r="I59" s="17"/>
      <c r="J59" s="17"/>
      <c r="L59" s="27">
        <v>1941</v>
      </c>
      <c r="M59" s="27">
        <v>1.51</v>
      </c>
      <c r="N59" s="43"/>
      <c r="O59" s="27">
        <v>1.22</v>
      </c>
      <c r="P59" s="43"/>
      <c r="Q59" s="27">
        <v>1.67</v>
      </c>
      <c r="R59" s="43"/>
      <c r="S59" s="27">
        <v>3.04</v>
      </c>
      <c r="T59" s="43"/>
      <c r="U59" s="27">
        <v>2.16</v>
      </c>
      <c r="V59" s="43"/>
      <c r="W59" s="27">
        <v>2.31</v>
      </c>
      <c r="X59" s="43"/>
      <c r="Y59" s="27">
        <v>1.75</v>
      </c>
      <c r="Z59" s="43"/>
      <c r="AA59" s="27">
        <v>2.66</v>
      </c>
      <c r="AB59" s="43"/>
      <c r="AC59" s="27">
        <v>0.92</v>
      </c>
      <c r="AD59" s="43"/>
      <c r="AE59" s="27">
        <v>2.5</v>
      </c>
      <c r="AF59" s="43"/>
      <c r="AG59" s="27">
        <v>1.81</v>
      </c>
      <c r="AH59" s="43"/>
      <c r="AI59" s="27">
        <v>2.31</v>
      </c>
      <c r="AJ59" s="43"/>
      <c r="AK59" s="27">
        <v>23.86</v>
      </c>
      <c r="AL59" s="16"/>
      <c r="AM59" s="37">
        <f t="shared" si="0"/>
        <v>23.86</v>
      </c>
      <c r="AN59" s="36">
        <f t="shared" si="5"/>
        <v>12</v>
      </c>
      <c r="AO59" s="27">
        <v>1941</v>
      </c>
      <c r="AP59" s="37">
        <f>(AM59*12)/AN59</f>
        <v>23.86</v>
      </c>
      <c r="AQ59" s="37">
        <v>11.368473652643303</v>
      </c>
      <c r="AR59" s="50"/>
      <c r="AS59" s="55"/>
      <c r="AT59" s="55"/>
    </row>
    <row r="60" spans="1:46" s="80" customFormat="1" x14ac:dyDescent="0.25">
      <c r="A60" s="18">
        <v>2007</v>
      </c>
      <c r="B60" s="32">
        <v>95738</v>
      </c>
      <c r="C60" s="32">
        <v>24011</v>
      </c>
      <c r="D60" s="30"/>
      <c r="E60" s="17"/>
      <c r="F60" s="17"/>
      <c r="G60" s="17"/>
      <c r="H60" s="17"/>
      <c r="I60" s="17"/>
      <c r="J60" s="17"/>
      <c r="L60" s="27">
        <v>1942</v>
      </c>
      <c r="M60" s="27">
        <v>1.41</v>
      </c>
      <c r="N60" s="43"/>
      <c r="O60" s="27">
        <v>1.31</v>
      </c>
      <c r="P60" s="43"/>
      <c r="Q60" s="27">
        <v>1.25</v>
      </c>
      <c r="R60" s="43"/>
      <c r="S60" s="27">
        <v>2.2200000000000002</v>
      </c>
      <c r="T60" s="43"/>
      <c r="U60" s="27">
        <v>2.1</v>
      </c>
      <c r="V60" s="43"/>
      <c r="W60" s="27">
        <v>0</v>
      </c>
      <c r="X60" s="43"/>
      <c r="Y60" s="27">
        <v>0</v>
      </c>
      <c r="Z60" s="43"/>
      <c r="AA60" s="27">
        <v>0.21</v>
      </c>
      <c r="AB60" s="43"/>
      <c r="AC60" s="27">
        <v>0</v>
      </c>
      <c r="AD60" s="43"/>
      <c r="AE60" s="27">
        <v>1.22</v>
      </c>
      <c r="AF60" s="43"/>
      <c r="AG60" s="27">
        <v>0.75</v>
      </c>
      <c r="AH60" s="43"/>
      <c r="AI60" s="27">
        <v>0.25</v>
      </c>
      <c r="AJ60" s="43"/>
      <c r="AK60" s="27">
        <v>10.72</v>
      </c>
      <c r="AL60" s="16"/>
      <c r="AM60" s="37">
        <f t="shared" si="0"/>
        <v>10.72</v>
      </c>
      <c r="AN60" s="36">
        <f t="shared" si="5"/>
        <v>12</v>
      </c>
      <c r="AO60" s="27">
        <v>1942</v>
      </c>
      <c r="AP60" s="37">
        <f>(AM60*12)/AN60</f>
        <v>10.72</v>
      </c>
      <c r="AQ60" s="37">
        <v>11.368473652643303</v>
      </c>
      <c r="AR60" s="50"/>
      <c r="AS60" s="55"/>
      <c r="AT60" s="55"/>
    </row>
    <row r="61" spans="1:46" s="80" customFormat="1" x14ac:dyDescent="0.25">
      <c r="A61" s="18">
        <v>2008</v>
      </c>
      <c r="B61" s="32">
        <v>96603</v>
      </c>
      <c r="C61" s="32">
        <v>24220</v>
      </c>
      <c r="D61" s="30"/>
      <c r="E61" s="17"/>
      <c r="F61" s="17"/>
      <c r="G61" s="17"/>
      <c r="H61" s="17"/>
      <c r="I61" s="17"/>
      <c r="J61" s="17"/>
      <c r="L61" s="39">
        <v>1943</v>
      </c>
      <c r="M61" s="39">
        <v>0.75</v>
      </c>
      <c r="N61" s="46"/>
      <c r="O61" s="39">
        <v>1.04</v>
      </c>
      <c r="P61" s="46" t="s">
        <v>27</v>
      </c>
      <c r="Q61" s="39">
        <v>1.8</v>
      </c>
      <c r="R61" s="46"/>
      <c r="S61" s="39">
        <v>1.91</v>
      </c>
      <c r="T61" s="46"/>
      <c r="U61" s="39">
        <v>0</v>
      </c>
      <c r="V61" s="46" t="s">
        <v>25</v>
      </c>
      <c r="W61" s="39">
        <v>0</v>
      </c>
      <c r="X61" s="46" t="s">
        <v>25</v>
      </c>
      <c r="Y61" s="39">
        <v>0</v>
      </c>
      <c r="Z61" s="46" t="s">
        <v>25</v>
      </c>
      <c r="AA61" s="39">
        <v>0</v>
      </c>
      <c r="AB61" s="46" t="s">
        <v>25</v>
      </c>
      <c r="AC61" s="39">
        <v>0</v>
      </c>
      <c r="AD61" s="46" t="s">
        <v>25</v>
      </c>
      <c r="AE61" s="39">
        <v>0</v>
      </c>
      <c r="AF61" s="46" t="s">
        <v>25</v>
      </c>
      <c r="AG61" s="39">
        <v>0</v>
      </c>
      <c r="AH61" s="46" t="s">
        <v>25</v>
      </c>
      <c r="AI61" s="39">
        <v>0</v>
      </c>
      <c r="AJ61" s="46" t="s">
        <v>25</v>
      </c>
      <c r="AK61" s="39">
        <v>4.46</v>
      </c>
      <c r="AL61" s="40"/>
      <c r="AM61" s="41">
        <f t="shared" si="0"/>
        <v>5.5</v>
      </c>
      <c r="AN61" s="42">
        <f>12-8</f>
        <v>4</v>
      </c>
      <c r="AO61" s="39">
        <v>1943</v>
      </c>
      <c r="AP61" s="41"/>
      <c r="AQ61" s="37">
        <v>11.368473652643303</v>
      </c>
      <c r="AR61" s="50"/>
      <c r="AS61" s="55"/>
      <c r="AT61" s="55"/>
    </row>
    <row r="62" spans="1:46" s="80" customFormat="1" x14ac:dyDescent="0.25">
      <c r="A62" s="18">
        <v>2009</v>
      </c>
      <c r="B62" s="32">
        <v>97539</v>
      </c>
      <c r="C62" s="32">
        <v>24435</v>
      </c>
      <c r="D62" s="30"/>
      <c r="E62" s="17"/>
      <c r="F62" s="17"/>
      <c r="G62" s="17"/>
      <c r="H62" s="17"/>
      <c r="I62" s="17"/>
      <c r="J62" s="17"/>
      <c r="L62" s="39">
        <v>1944</v>
      </c>
      <c r="M62" s="39">
        <v>0</v>
      </c>
      <c r="N62" s="46" t="s">
        <v>25</v>
      </c>
      <c r="O62" s="39">
        <v>0</v>
      </c>
      <c r="P62" s="46" t="s">
        <v>25</v>
      </c>
      <c r="Q62" s="39">
        <v>0</v>
      </c>
      <c r="R62" s="46" t="s">
        <v>25</v>
      </c>
      <c r="S62" s="39">
        <v>0</v>
      </c>
      <c r="T62" s="46" t="s">
        <v>25</v>
      </c>
      <c r="U62" s="39">
        <v>0</v>
      </c>
      <c r="V62" s="46" t="s">
        <v>25</v>
      </c>
      <c r="W62" s="39">
        <v>0</v>
      </c>
      <c r="X62" s="46" t="s">
        <v>25</v>
      </c>
      <c r="Y62" s="39">
        <v>0</v>
      </c>
      <c r="Z62" s="46" t="s">
        <v>25</v>
      </c>
      <c r="AA62" s="39">
        <v>0</v>
      </c>
      <c r="AB62" s="46" t="s">
        <v>25</v>
      </c>
      <c r="AC62" s="39">
        <v>0</v>
      </c>
      <c r="AD62" s="46" t="s">
        <v>25</v>
      </c>
      <c r="AE62" s="39">
        <v>0</v>
      </c>
      <c r="AF62" s="46" t="s">
        <v>25</v>
      </c>
      <c r="AG62" s="39">
        <v>0</v>
      </c>
      <c r="AH62" s="46" t="s">
        <v>25</v>
      </c>
      <c r="AI62" s="39">
        <v>0</v>
      </c>
      <c r="AJ62" s="46" t="s">
        <v>25</v>
      </c>
      <c r="AK62" s="39">
        <v>0</v>
      </c>
      <c r="AL62" s="40"/>
      <c r="AM62" s="41">
        <f t="shared" si="0"/>
        <v>0</v>
      </c>
      <c r="AN62" s="42">
        <f t="shared" ref="AN62:AN69" si="7">12-12</f>
        <v>0</v>
      </c>
      <c r="AO62" s="39">
        <v>1944</v>
      </c>
      <c r="AP62" s="41"/>
      <c r="AQ62" s="37">
        <v>11.368473652643303</v>
      </c>
      <c r="AR62" s="50"/>
      <c r="AS62" s="55"/>
      <c r="AT62" s="55"/>
    </row>
    <row r="63" spans="1:46" s="80" customFormat="1" x14ac:dyDescent="0.25">
      <c r="A63" s="18">
        <v>2010</v>
      </c>
      <c r="B63" s="32">
        <v>97536</v>
      </c>
      <c r="C63" s="32">
        <v>24608</v>
      </c>
      <c r="D63" s="30"/>
      <c r="E63" s="17"/>
      <c r="F63" s="17"/>
      <c r="G63" s="17"/>
      <c r="H63" s="17"/>
      <c r="I63" s="17"/>
      <c r="J63" s="17"/>
      <c r="L63" s="39">
        <v>1945</v>
      </c>
      <c r="M63" s="39">
        <v>0</v>
      </c>
      <c r="N63" s="46" t="s">
        <v>25</v>
      </c>
      <c r="O63" s="39">
        <v>0</v>
      </c>
      <c r="P63" s="46" t="s">
        <v>25</v>
      </c>
      <c r="Q63" s="39">
        <v>0</v>
      </c>
      <c r="R63" s="46" t="s">
        <v>25</v>
      </c>
      <c r="S63" s="39">
        <v>0</v>
      </c>
      <c r="T63" s="46" t="s">
        <v>25</v>
      </c>
      <c r="U63" s="39">
        <v>0</v>
      </c>
      <c r="V63" s="46" t="s">
        <v>25</v>
      </c>
      <c r="W63" s="39">
        <v>0</v>
      </c>
      <c r="X63" s="46" t="s">
        <v>25</v>
      </c>
      <c r="Y63" s="39">
        <v>0</v>
      </c>
      <c r="Z63" s="46" t="s">
        <v>25</v>
      </c>
      <c r="AA63" s="39">
        <v>0</v>
      </c>
      <c r="AB63" s="46" t="s">
        <v>25</v>
      </c>
      <c r="AC63" s="39">
        <v>0</v>
      </c>
      <c r="AD63" s="46" t="s">
        <v>25</v>
      </c>
      <c r="AE63" s="39">
        <v>0</v>
      </c>
      <c r="AF63" s="46" t="s">
        <v>25</v>
      </c>
      <c r="AG63" s="39">
        <v>0</v>
      </c>
      <c r="AH63" s="46" t="s">
        <v>25</v>
      </c>
      <c r="AI63" s="39">
        <v>0</v>
      </c>
      <c r="AJ63" s="46" t="s">
        <v>25</v>
      </c>
      <c r="AK63" s="39">
        <v>0</v>
      </c>
      <c r="AL63" s="40"/>
      <c r="AM63" s="41">
        <f t="shared" si="0"/>
        <v>0</v>
      </c>
      <c r="AN63" s="42">
        <f t="shared" si="7"/>
        <v>0</v>
      </c>
      <c r="AO63" s="39">
        <v>1945</v>
      </c>
      <c r="AP63" s="41"/>
      <c r="AQ63" s="37">
        <v>11.368473652643303</v>
      </c>
      <c r="AR63" s="50"/>
      <c r="AS63" s="55"/>
      <c r="AT63" s="55"/>
    </row>
    <row r="64" spans="1:46" s="80" customFormat="1" x14ac:dyDescent="0.25">
      <c r="A64" s="18">
        <v>2011</v>
      </c>
      <c r="B64" s="32">
        <v>96791</v>
      </c>
      <c r="C64" s="32">
        <v>24357</v>
      </c>
      <c r="D64" s="30"/>
      <c r="E64" s="17"/>
      <c r="F64" s="17"/>
      <c r="G64" s="17"/>
      <c r="H64" s="17"/>
      <c r="I64" s="17"/>
      <c r="J64" s="17"/>
      <c r="L64" s="39">
        <v>1946</v>
      </c>
      <c r="M64" s="39">
        <v>0</v>
      </c>
      <c r="N64" s="46" t="s">
        <v>25</v>
      </c>
      <c r="O64" s="39">
        <v>0</v>
      </c>
      <c r="P64" s="46" t="s">
        <v>25</v>
      </c>
      <c r="Q64" s="39">
        <v>0</v>
      </c>
      <c r="R64" s="46" t="s">
        <v>25</v>
      </c>
      <c r="S64" s="39">
        <v>0</v>
      </c>
      <c r="T64" s="46" t="s">
        <v>25</v>
      </c>
      <c r="U64" s="39">
        <v>0</v>
      </c>
      <c r="V64" s="46" t="s">
        <v>25</v>
      </c>
      <c r="W64" s="39">
        <v>0</v>
      </c>
      <c r="X64" s="46" t="s">
        <v>25</v>
      </c>
      <c r="Y64" s="39">
        <v>0</v>
      </c>
      <c r="Z64" s="46" t="s">
        <v>25</v>
      </c>
      <c r="AA64" s="39">
        <v>0</v>
      </c>
      <c r="AB64" s="46" t="s">
        <v>25</v>
      </c>
      <c r="AC64" s="39">
        <v>0</v>
      </c>
      <c r="AD64" s="46" t="s">
        <v>25</v>
      </c>
      <c r="AE64" s="39">
        <v>0</v>
      </c>
      <c r="AF64" s="46" t="s">
        <v>25</v>
      </c>
      <c r="AG64" s="39">
        <v>0</v>
      </c>
      <c r="AH64" s="46" t="s">
        <v>25</v>
      </c>
      <c r="AI64" s="39">
        <v>0</v>
      </c>
      <c r="AJ64" s="46" t="s">
        <v>25</v>
      </c>
      <c r="AK64" s="39">
        <v>0</v>
      </c>
      <c r="AL64" s="40"/>
      <c r="AM64" s="41">
        <f t="shared" si="0"/>
        <v>0</v>
      </c>
      <c r="AN64" s="42">
        <f t="shared" si="7"/>
        <v>0</v>
      </c>
      <c r="AO64" s="39">
        <v>1946</v>
      </c>
      <c r="AP64" s="41"/>
      <c r="AQ64" s="37">
        <v>11.368473652643303</v>
      </c>
      <c r="AR64" s="50"/>
      <c r="AS64" s="55"/>
      <c r="AT64" s="55"/>
    </row>
    <row r="65" spans="1:46" s="80" customFormat="1" x14ac:dyDescent="0.25">
      <c r="A65" s="18">
        <v>2012</v>
      </c>
      <c r="B65" s="32">
        <v>65687</v>
      </c>
      <c r="C65" s="32">
        <v>25234</v>
      </c>
      <c r="D65" s="30"/>
      <c r="E65" s="17"/>
      <c r="F65" s="17"/>
      <c r="G65" s="17"/>
      <c r="H65" s="17"/>
      <c r="I65" s="17"/>
      <c r="J65" s="17"/>
      <c r="L65" s="39">
        <v>1947</v>
      </c>
      <c r="M65" s="39">
        <v>0</v>
      </c>
      <c r="N65" s="46" t="s">
        <v>25</v>
      </c>
      <c r="O65" s="39">
        <v>0</v>
      </c>
      <c r="P65" s="46" t="s">
        <v>25</v>
      </c>
      <c r="Q65" s="39">
        <v>0</v>
      </c>
      <c r="R65" s="46" t="s">
        <v>25</v>
      </c>
      <c r="S65" s="39">
        <v>0</v>
      </c>
      <c r="T65" s="46" t="s">
        <v>25</v>
      </c>
      <c r="U65" s="39">
        <v>0</v>
      </c>
      <c r="V65" s="46" t="s">
        <v>25</v>
      </c>
      <c r="W65" s="39">
        <v>0</v>
      </c>
      <c r="X65" s="46" t="s">
        <v>25</v>
      </c>
      <c r="Y65" s="39">
        <v>0</v>
      </c>
      <c r="Z65" s="46" t="s">
        <v>25</v>
      </c>
      <c r="AA65" s="39">
        <v>0</v>
      </c>
      <c r="AB65" s="46" t="s">
        <v>25</v>
      </c>
      <c r="AC65" s="39">
        <v>0</v>
      </c>
      <c r="AD65" s="46" t="s">
        <v>25</v>
      </c>
      <c r="AE65" s="39">
        <v>0</v>
      </c>
      <c r="AF65" s="46" t="s">
        <v>25</v>
      </c>
      <c r="AG65" s="39">
        <v>0</v>
      </c>
      <c r="AH65" s="46" t="s">
        <v>25</v>
      </c>
      <c r="AI65" s="39">
        <v>0</v>
      </c>
      <c r="AJ65" s="46" t="s">
        <v>25</v>
      </c>
      <c r="AK65" s="39">
        <v>0</v>
      </c>
      <c r="AL65" s="40"/>
      <c r="AM65" s="41">
        <f t="shared" si="0"/>
        <v>0</v>
      </c>
      <c r="AN65" s="42">
        <f t="shared" si="7"/>
        <v>0</v>
      </c>
      <c r="AO65" s="39">
        <v>1947</v>
      </c>
      <c r="AP65" s="41"/>
      <c r="AQ65" s="37">
        <v>11.368473652643303</v>
      </c>
      <c r="AR65" s="50"/>
      <c r="AS65" s="55"/>
      <c r="AT65" s="55"/>
    </row>
    <row r="66" spans="1:46" s="80" customFormat="1" x14ac:dyDescent="0.25">
      <c r="A66" s="14"/>
      <c r="B66" s="14"/>
      <c r="C66" s="14"/>
      <c r="D66" s="14"/>
      <c r="E66" s="17"/>
      <c r="F66" s="17"/>
      <c r="G66" s="17"/>
      <c r="H66" s="17"/>
      <c r="I66" s="17"/>
      <c r="J66" s="17"/>
      <c r="L66" s="39">
        <v>1948</v>
      </c>
      <c r="M66" s="39">
        <v>0</v>
      </c>
      <c r="N66" s="46" t="s">
        <v>25</v>
      </c>
      <c r="O66" s="39">
        <v>0</v>
      </c>
      <c r="P66" s="46" t="s">
        <v>25</v>
      </c>
      <c r="Q66" s="39">
        <v>0</v>
      </c>
      <c r="R66" s="46" t="s">
        <v>25</v>
      </c>
      <c r="S66" s="39">
        <v>0</v>
      </c>
      <c r="T66" s="46" t="s">
        <v>25</v>
      </c>
      <c r="U66" s="39">
        <v>0</v>
      </c>
      <c r="V66" s="46" t="s">
        <v>25</v>
      </c>
      <c r="W66" s="39">
        <v>0</v>
      </c>
      <c r="X66" s="46" t="s">
        <v>25</v>
      </c>
      <c r="Y66" s="39">
        <v>0</v>
      </c>
      <c r="Z66" s="46" t="s">
        <v>25</v>
      </c>
      <c r="AA66" s="39">
        <v>0</v>
      </c>
      <c r="AB66" s="46" t="s">
        <v>25</v>
      </c>
      <c r="AC66" s="39">
        <v>0</v>
      </c>
      <c r="AD66" s="46" t="s">
        <v>25</v>
      </c>
      <c r="AE66" s="39">
        <v>0</v>
      </c>
      <c r="AF66" s="46" t="s">
        <v>25</v>
      </c>
      <c r="AG66" s="39">
        <v>0</v>
      </c>
      <c r="AH66" s="46" t="s">
        <v>25</v>
      </c>
      <c r="AI66" s="39">
        <v>0</v>
      </c>
      <c r="AJ66" s="46" t="s">
        <v>25</v>
      </c>
      <c r="AK66" s="39">
        <v>0</v>
      </c>
      <c r="AL66" s="40"/>
      <c r="AM66" s="41">
        <f t="shared" si="0"/>
        <v>0</v>
      </c>
      <c r="AN66" s="42">
        <f t="shared" si="7"/>
        <v>0</v>
      </c>
      <c r="AO66" s="39">
        <v>1948</v>
      </c>
      <c r="AP66" s="41"/>
      <c r="AQ66" s="37">
        <v>11.368473652643303</v>
      </c>
      <c r="AR66" s="50"/>
      <c r="AS66" s="55"/>
      <c r="AT66" s="55"/>
    </row>
    <row r="67" spans="1:46" s="80" customFormat="1" x14ac:dyDescent="0.25">
      <c r="A67" s="14"/>
      <c r="B67" s="14"/>
      <c r="C67" s="14"/>
      <c r="D67" s="14"/>
      <c r="E67" s="17"/>
      <c r="F67" s="17"/>
      <c r="G67" s="17"/>
      <c r="H67" s="17"/>
      <c r="I67" s="17"/>
      <c r="J67" s="17"/>
      <c r="L67" s="39">
        <v>1949</v>
      </c>
      <c r="M67" s="39">
        <v>0</v>
      </c>
      <c r="N67" s="46" t="s">
        <v>25</v>
      </c>
      <c r="O67" s="39">
        <v>0</v>
      </c>
      <c r="P67" s="46" t="s">
        <v>25</v>
      </c>
      <c r="Q67" s="39">
        <v>0</v>
      </c>
      <c r="R67" s="46" t="s">
        <v>25</v>
      </c>
      <c r="S67" s="39">
        <v>0</v>
      </c>
      <c r="T67" s="46" t="s">
        <v>25</v>
      </c>
      <c r="U67" s="39">
        <v>0</v>
      </c>
      <c r="V67" s="46" t="s">
        <v>25</v>
      </c>
      <c r="W67" s="39">
        <v>0</v>
      </c>
      <c r="X67" s="46" t="s">
        <v>25</v>
      </c>
      <c r="Y67" s="39">
        <v>0</v>
      </c>
      <c r="Z67" s="46" t="s">
        <v>25</v>
      </c>
      <c r="AA67" s="39">
        <v>0</v>
      </c>
      <c r="AB67" s="46" t="s">
        <v>25</v>
      </c>
      <c r="AC67" s="39">
        <v>0</v>
      </c>
      <c r="AD67" s="46" t="s">
        <v>25</v>
      </c>
      <c r="AE67" s="39">
        <v>0</v>
      </c>
      <c r="AF67" s="46" t="s">
        <v>25</v>
      </c>
      <c r="AG67" s="39">
        <v>0</v>
      </c>
      <c r="AH67" s="46" t="s">
        <v>25</v>
      </c>
      <c r="AI67" s="39">
        <v>0</v>
      </c>
      <c r="AJ67" s="46" t="s">
        <v>25</v>
      </c>
      <c r="AK67" s="39">
        <v>0</v>
      </c>
      <c r="AL67" s="40"/>
      <c r="AM67" s="41">
        <f t="shared" si="0"/>
        <v>0</v>
      </c>
      <c r="AN67" s="42">
        <f t="shared" si="7"/>
        <v>0</v>
      </c>
      <c r="AO67" s="39">
        <v>1949</v>
      </c>
      <c r="AP67" s="41"/>
      <c r="AQ67" s="37">
        <v>11.368473652643303</v>
      </c>
      <c r="AR67" s="50"/>
      <c r="AS67" s="55"/>
      <c r="AT67" s="55"/>
    </row>
    <row r="68" spans="1:46" s="80" customFormat="1" x14ac:dyDescent="0.25">
      <c r="A68" s="14"/>
      <c r="B68" s="14"/>
      <c r="C68" s="14"/>
      <c r="D68" s="14"/>
      <c r="E68" s="17"/>
      <c r="F68" s="17"/>
      <c r="G68" s="17"/>
      <c r="H68" s="17"/>
      <c r="I68" s="17"/>
      <c r="J68" s="17"/>
      <c r="L68" s="39">
        <v>1950</v>
      </c>
      <c r="M68" s="39">
        <v>0</v>
      </c>
      <c r="N68" s="46" t="s">
        <v>25</v>
      </c>
      <c r="O68" s="39">
        <v>0</v>
      </c>
      <c r="P68" s="46" t="s">
        <v>25</v>
      </c>
      <c r="Q68" s="39">
        <v>0</v>
      </c>
      <c r="R68" s="46" t="s">
        <v>25</v>
      </c>
      <c r="S68" s="39">
        <v>0</v>
      </c>
      <c r="T68" s="46" t="s">
        <v>25</v>
      </c>
      <c r="U68" s="39">
        <v>0</v>
      </c>
      <c r="V68" s="46" t="s">
        <v>25</v>
      </c>
      <c r="W68" s="39">
        <v>0</v>
      </c>
      <c r="X68" s="46" t="s">
        <v>25</v>
      </c>
      <c r="Y68" s="39">
        <v>0</v>
      </c>
      <c r="Z68" s="46" t="s">
        <v>25</v>
      </c>
      <c r="AA68" s="39">
        <v>0</v>
      </c>
      <c r="AB68" s="46" t="s">
        <v>25</v>
      </c>
      <c r="AC68" s="39">
        <v>0</v>
      </c>
      <c r="AD68" s="46" t="s">
        <v>25</v>
      </c>
      <c r="AE68" s="39">
        <v>0</v>
      </c>
      <c r="AF68" s="46" t="s">
        <v>25</v>
      </c>
      <c r="AG68" s="39">
        <v>0</v>
      </c>
      <c r="AH68" s="46" t="s">
        <v>25</v>
      </c>
      <c r="AI68" s="39">
        <v>0</v>
      </c>
      <c r="AJ68" s="46" t="s">
        <v>25</v>
      </c>
      <c r="AK68" s="39">
        <v>0</v>
      </c>
      <c r="AL68" s="40"/>
      <c r="AM68" s="41">
        <f t="shared" si="0"/>
        <v>0</v>
      </c>
      <c r="AN68" s="42">
        <f t="shared" si="7"/>
        <v>0</v>
      </c>
      <c r="AO68" s="39">
        <v>1950</v>
      </c>
      <c r="AP68" s="41"/>
      <c r="AQ68" s="37">
        <v>11.368473652643303</v>
      </c>
      <c r="AR68" s="50"/>
      <c r="AS68" s="56">
        <v>0.3</v>
      </c>
      <c r="AT68" s="56"/>
    </row>
    <row r="69" spans="1:46" s="80" customFormat="1" x14ac:dyDescent="0.25">
      <c r="A69" s="14"/>
      <c r="B69" s="14"/>
      <c r="C69" s="14"/>
      <c r="D69" s="14"/>
      <c r="E69" s="17"/>
      <c r="F69" s="17"/>
      <c r="G69" s="17"/>
      <c r="H69" s="17"/>
      <c r="I69" s="17"/>
      <c r="J69" s="17"/>
      <c r="L69" s="39">
        <v>1951</v>
      </c>
      <c r="M69" s="39">
        <v>0</v>
      </c>
      <c r="N69" s="46" t="s">
        <v>25</v>
      </c>
      <c r="O69" s="39">
        <v>0</v>
      </c>
      <c r="P69" s="46" t="s">
        <v>25</v>
      </c>
      <c r="Q69" s="39">
        <v>0</v>
      </c>
      <c r="R69" s="46" t="s">
        <v>25</v>
      </c>
      <c r="S69" s="39">
        <v>0</v>
      </c>
      <c r="T69" s="46" t="s">
        <v>25</v>
      </c>
      <c r="U69" s="39">
        <v>0</v>
      </c>
      <c r="V69" s="46" t="s">
        <v>25</v>
      </c>
      <c r="W69" s="39">
        <v>0</v>
      </c>
      <c r="X69" s="46" t="s">
        <v>25</v>
      </c>
      <c r="Y69" s="39">
        <v>0</v>
      </c>
      <c r="Z69" s="46" t="s">
        <v>25</v>
      </c>
      <c r="AA69" s="39">
        <v>0</v>
      </c>
      <c r="AB69" s="46" t="s">
        <v>25</v>
      </c>
      <c r="AC69" s="39">
        <v>0</v>
      </c>
      <c r="AD69" s="46" t="s">
        <v>25</v>
      </c>
      <c r="AE69" s="39">
        <v>0</v>
      </c>
      <c r="AF69" s="46" t="s">
        <v>25</v>
      </c>
      <c r="AG69" s="39">
        <v>0</v>
      </c>
      <c r="AH69" s="46" t="s">
        <v>25</v>
      </c>
      <c r="AI69" s="39">
        <v>0</v>
      </c>
      <c r="AJ69" s="46" t="s">
        <v>25</v>
      </c>
      <c r="AK69" s="39">
        <v>0</v>
      </c>
      <c r="AL69" s="40"/>
      <c r="AM69" s="41">
        <f t="shared" si="0"/>
        <v>0</v>
      </c>
      <c r="AN69" s="42">
        <f t="shared" si="7"/>
        <v>0</v>
      </c>
      <c r="AO69" s="39">
        <v>1951</v>
      </c>
      <c r="AP69" s="41"/>
      <c r="AQ69" s="37">
        <v>11.368473652643303</v>
      </c>
      <c r="AR69" s="50"/>
      <c r="AS69" s="56">
        <v>0.6</v>
      </c>
      <c r="AT69" s="56"/>
    </row>
    <row r="70" spans="1:46" s="80" customFormat="1" x14ac:dyDescent="0.25">
      <c r="A70" s="96" t="s">
        <v>70</v>
      </c>
      <c r="B70" s="96"/>
      <c r="C70" s="96"/>
      <c r="D70" s="96"/>
      <c r="E70" s="96"/>
      <c r="F70" s="96"/>
      <c r="G70" s="96"/>
      <c r="H70" s="96"/>
      <c r="I70" s="73"/>
      <c r="J70" s="73"/>
      <c r="L70" s="39">
        <v>1952</v>
      </c>
      <c r="M70" s="39">
        <v>0</v>
      </c>
      <c r="N70" s="46" t="s">
        <v>25</v>
      </c>
      <c r="O70" s="39">
        <v>0</v>
      </c>
      <c r="P70" s="46" t="s">
        <v>25</v>
      </c>
      <c r="Q70" s="39">
        <v>0</v>
      </c>
      <c r="R70" s="46" t="s">
        <v>25</v>
      </c>
      <c r="S70" s="39">
        <v>0</v>
      </c>
      <c r="T70" s="46" t="s">
        <v>25</v>
      </c>
      <c r="U70" s="39">
        <v>0</v>
      </c>
      <c r="V70" s="46" t="s">
        <v>25</v>
      </c>
      <c r="W70" s="39">
        <v>0</v>
      </c>
      <c r="X70" s="46" t="s">
        <v>25</v>
      </c>
      <c r="Y70" s="39">
        <v>0</v>
      </c>
      <c r="Z70" s="46" t="s">
        <v>25</v>
      </c>
      <c r="AA70" s="39">
        <v>0</v>
      </c>
      <c r="AB70" s="46" t="s">
        <v>25</v>
      </c>
      <c r="AC70" s="39">
        <v>0</v>
      </c>
      <c r="AD70" s="46" t="s">
        <v>25</v>
      </c>
      <c r="AE70" s="39">
        <v>0</v>
      </c>
      <c r="AF70" s="46"/>
      <c r="AG70" s="39">
        <v>0.5</v>
      </c>
      <c r="AH70" s="46"/>
      <c r="AI70" s="39">
        <v>1.45</v>
      </c>
      <c r="AJ70" s="46"/>
      <c r="AK70" s="39">
        <v>1.95</v>
      </c>
      <c r="AL70" s="40"/>
      <c r="AM70" s="41">
        <f t="shared" si="0"/>
        <v>1.95</v>
      </c>
      <c r="AN70" s="42">
        <f>12-10</f>
        <v>2</v>
      </c>
      <c r="AO70" s="39">
        <v>1952</v>
      </c>
      <c r="AP70" s="41"/>
      <c r="AQ70" s="37">
        <v>11.368473652643303</v>
      </c>
      <c r="AR70" s="50"/>
      <c r="AS70" s="56">
        <v>0.8</v>
      </c>
      <c r="AT70" s="56"/>
    </row>
    <row r="71" spans="1:46" s="80" customFormat="1" x14ac:dyDescent="0.25">
      <c r="A71" s="18"/>
      <c r="B71" s="31">
        <v>1975</v>
      </c>
      <c r="C71" s="31">
        <v>1976</v>
      </c>
      <c r="D71" s="31">
        <v>1977</v>
      </c>
      <c r="E71" s="72">
        <v>1978</v>
      </c>
      <c r="F71" s="72">
        <v>1979</v>
      </c>
      <c r="G71" s="72">
        <v>1980</v>
      </c>
      <c r="H71" s="72">
        <v>1981</v>
      </c>
      <c r="I71" s="74"/>
      <c r="J71" s="74"/>
      <c r="L71" s="27">
        <v>1953</v>
      </c>
      <c r="M71" s="27">
        <v>0.49</v>
      </c>
      <c r="N71" s="43"/>
      <c r="O71" s="27">
        <v>0.45</v>
      </c>
      <c r="P71" s="43"/>
      <c r="Q71" s="27">
        <v>0.91</v>
      </c>
      <c r="R71" s="43"/>
      <c r="S71" s="27">
        <v>0.82</v>
      </c>
      <c r="T71" s="43"/>
      <c r="U71" s="27">
        <v>0.28999999999999998</v>
      </c>
      <c r="V71" s="43"/>
      <c r="W71" s="27">
        <v>0.55000000000000004</v>
      </c>
      <c r="X71" s="43"/>
      <c r="Y71" s="27">
        <v>0.74</v>
      </c>
      <c r="Z71" s="43"/>
      <c r="AA71" s="27">
        <v>0.13</v>
      </c>
      <c r="AB71" s="43"/>
      <c r="AC71" s="27">
        <v>0.01</v>
      </c>
      <c r="AD71" s="43"/>
      <c r="AE71" s="27">
        <v>1.62</v>
      </c>
      <c r="AF71" s="43"/>
      <c r="AG71" s="27">
        <v>0.56000000000000005</v>
      </c>
      <c r="AH71" s="43"/>
      <c r="AI71" s="27">
        <v>0.79</v>
      </c>
      <c r="AJ71" s="43"/>
      <c r="AK71" s="27">
        <v>7.36</v>
      </c>
      <c r="AL71" s="16"/>
      <c r="AM71" s="37">
        <f t="shared" ref="AM71:AM158" si="8">SUM(M71,O71,Q71,S71,U71,W71,Y71,AA71,AC71,AE71,AG71,AI71)</f>
        <v>7.36</v>
      </c>
      <c r="AN71" s="36">
        <f t="shared" ref="AN71:AN158" si="9">12-0</f>
        <v>12</v>
      </c>
      <c r="AO71" s="27">
        <v>1953</v>
      </c>
      <c r="AP71" s="37">
        <f t="shared" ref="AP71:AP77" si="10">(AM71*12)/AN71</f>
        <v>7.36</v>
      </c>
      <c r="AQ71" s="37">
        <v>11.368473652643303</v>
      </c>
      <c r="AR71" s="50"/>
      <c r="AS71" s="56">
        <v>0.8</v>
      </c>
      <c r="AT71" s="56"/>
    </row>
    <row r="72" spans="1:46" s="80" customFormat="1" ht="30" x14ac:dyDescent="0.25">
      <c r="A72" s="18" t="s">
        <v>71</v>
      </c>
      <c r="B72" s="18">
        <v>17796</v>
      </c>
      <c r="C72" s="18">
        <v>18717</v>
      </c>
      <c r="D72" s="18">
        <v>19988</v>
      </c>
      <c r="E72" s="76">
        <v>21855</v>
      </c>
      <c r="F72" s="76">
        <v>22583</v>
      </c>
      <c r="G72" s="76">
        <v>23055</v>
      </c>
      <c r="H72" s="76">
        <v>25279</v>
      </c>
      <c r="I72" s="73"/>
      <c r="J72" s="73"/>
      <c r="L72" s="27">
        <v>1954</v>
      </c>
      <c r="M72" s="27">
        <v>1.1399999999999999</v>
      </c>
      <c r="N72" s="43"/>
      <c r="O72" s="27">
        <v>0.81</v>
      </c>
      <c r="P72" s="43"/>
      <c r="Q72" s="27">
        <v>2.06</v>
      </c>
      <c r="R72" s="43"/>
      <c r="S72" s="27">
        <v>1.19</v>
      </c>
      <c r="T72" s="43"/>
      <c r="U72" s="27">
        <v>0.08</v>
      </c>
      <c r="V72" s="43"/>
      <c r="W72" s="27">
        <v>1.51</v>
      </c>
      <c r="X72" s="43"/>
      <c r="Y72" s="27">
        <v>1.39</v>
      </c>
      <c r="Z72" s="43"/>
      <c r="AA72" s="27">
        <v>0</v>
      </c>
      <c r="AB72" s="43"/>
      <c r="AC72" s="27">
        <v>0.72</v>
      </c>
      <c r="AD72" s="43"/>
      <c r="AE72" s="27">
        <v>0</v>
      </c>
      <c r="AF72" s="43"/>
      <c r="AG72" s="27">
        <v>0</v>
      </c>
      <c r="AH72" s="43"/>
      <c r="AI72" s="27">
        <v>0.19</v>
      </c>
      <c r="AJ72" s="43"/>
      <c r="AK72" s="27">
        <v>9.09</v>
      </c>
      <c r="AL72" s="16"/>
      <c r="AM72" s="37">
        <f t="shared" si="8"/>
        <v>9.09</v>
      </c>
      <c r="AN72" s="36">
        <f t="shared" si="9"/>
        <v>12</v>
      </c>
      <c r="AO72" s="27">
        <v>1954</v>
      </c>
      <c r="AP72" s="37">
        <f t="shared" si="10"/>
        <v>9.09</v>
      </c>
      <c r="AQ72" s="37">
        <v>11.368473652643303</v>
      </c>
      <c r="AR72" s="50"/>
      <c r="AS72" s="56">
        <v>0.8</v>
      </c>
      <c r="AT72" s="56"/>
    </row>
    <row r="73" spans="1:46" s="80" customFormat="1" ht="45" x14ac:dyDescent="0.25">
      <c r="A73" s="18" t="s">
        <v>72</v>
      </c>
      <c r="B73" s="18">
        <v>53388</v>
      </c>
      <c r="C73" s="18">
        <v>56151</v>
      </c>
      <c r="D73" s="18">
        <v>52956</v>
      </c>
      <c r="E73" s="76">
        <v>59760</v>
      </c>
      <c r="F73" s="76">
        <v>61839</v>
      </c>
      <c r="G73" s="76">
        <v>64035</v>
      </c>
      <c r="H73" s="76">
        <v>71745</v>
      </c>
      <c r="I73" s="73"/>
      <c r="J73" s="73"/>
      <c r="L73" s="27">
        <v>1955</v>
      </c>
      <c r="M73" s="27">
        <v>0.92</v>
      </c>
      <c r="N73" s="43"/>
      <c r="O73" s="27">
        <v>1.1499999999999999</v>
      </c>
      <c r="P73" s="43"/>
      <c r="Q73" s="27">
        <v>0.18</v>
      </c>
      <c r="R73" s="43"/>
      <c r="S73" s="27">
        <v>0.67</v>
      </c>
      <c r="T73" s="43"/>
      <c r="U73" s="27">
        <v>1.5</v>
      </c>
      <c r="V73" s="43" t="s">
        <v>35</v>
      </c>
      <c r="W73" s="27">
        <v>0.33</v>
      </c>
      <c r="X73" s="43"/>
      <c r="Y73" s="27">
        <v>0.46</v>
      </c>
      <c r="Z73" s="43"/>
      <c r="AA73" s="27">
        <v>1.96</v>
      </c>
      <c r="AB73" s="43"/>
      <c r="AC73" s="27">
        <v>0.14000000000000001</v>
      </c>
      <c r="AD73" s="43"/>
      <c r="AE73" s="27">
        <v>0</v>
      </c>
      <c r="AF73" s="43"/>
      <c r="AG73" s="27">
        <v>0.77</v>
      </c>
      <c r="AH73" s="43"/>
      <c r="AI73" s="27">
        <v>1.94</v>
      </c>
      <c r="AJ73" s="43"/>
      <c r="AK73" s="27">
        <v>10.02</v>
      </c>
      <c r="AL73" s="16"/>
      <c r="AM73" s="37">
        <f t="shared" si="8"/>
        <v>10.02</v>
      </c>
      <c r="AN73" s="36">
        <f t="shared" si="9"/>
        <v>12</v>
      </c>
      <c r="AO73" s="27">
        <v>1955</v>
      </c>
      <c r="AP73" s="37">
        <f t="shared" si="10"/>
        <v>10.02</v>
      </c>
      <c r="AQ73" s="37">
        <v>11.368473652643303</v>
      </c>
      <c r="AR73" s="50"/>
      <c r="AS73" s="56">
        <v>1</v>
      </c>
      <c r="AT73" s="56"/>
    </row>
    <row r="74" spans="1:46" s="80" customFormat="1" x14ac:dyDescent="0.25">
      <c r="A74" s="18"/>
      <c r="B74" s="18"/>
      <c r="C74" s="18"/>
      <c r="D74" s="18"/>
      <c r="E74" s="76"/>
      <c r="F74" s="76"/>
      <c r="G74" s="76"/>
      <c r="H74" s="76"/>
      <c r="I74" s="73"/>
      <c r="J74" s="73"/>
      <c r="L74" s="27">
        <v>1956</v>
      </c>
      <c r="M74" s="27">
        <v>1.01</v>
      </c>
      <c r="N74" s="43"/>
      <c r="O74" s="27">
        <v>0.73</v>
      </c>
      <c r="P74" s="43"/>
      <c r="Q74" s="27">
        <v>0.09</v>
      </c>
      <c r="R74" s="43"/>
      <c r="S74" s="27">
        <v>1.5</v>
      </c>
      <c r="T74" s="43"/>
      <c r="U74" s="27">
        <v>2.33</v>
      </c>
      <c r="V74" s="43"/>
      <c r="W74" s="27">
        <v>0.12</v>
      </c>
      <c r="X74" s="43"/>
      <c r="Y74" s="27">
        <v>0.11</v>
      </c>
      <c r="Z74" s="43"/>
      <c r="AA74" s="27">
        <v>0</v>
      </c>
      <c r="AB74" s="43"/>
      <c r="AC74" s="27">
        <v>0.06</v>
      </c>
      <c r="AD74" s="43"/>
      <c r="AE74" s="27">
        <v>0.33</v>
      </c>
      <c r="AF74" s="43"/>
      <c r="AG74" s="27">
        <v>0</v>
      </c>
      <c r="AH74" s="43"/>
      <c r="AI74" s="27">
        <v>0.05</v>
      </c>
      <c r="AJ74" s="43"/>
      <c r="AK74" s="27">
        <v>6.33</v>
      </c>
      <c r="AL74" s="16"/>
      <c r="AM74" s="37">
        <f t="shared" si="8"/>
        <v>6.33</v>
      </c>
      <c r="AN74" s="36">
        <f t="shared" si="9"/>
        <v>12</v>
      </c>
      <c r="AO74" s="27">
        <v>1956</v>
      </c>
      <c r="AP74" s="37">
        <f t="shared" si="10"/>
        <v>6.330000000000001</v>
      </c>
      <c r="AQ74" s="37">
        <v>11.368473652643303</v>
      </c>
      <c r="AR74" s="50"/>
      <c r="AS74" s="56">
        <v>1</v>
      </c>
      <c r="AT74" s="56"/>
    </row>
    <row r="75" spans="1:46" s="80" customFormat="1" x14ac:dyDescent="0.25">
      <c r="A75" s="18"/>
      <c r="B75" s="31">
        <v>1982</v>
      </c>
      <c r="C75" s="31">
        <v>1983</v>
      </c>
      <c r="D75" s="31">
        <v>1984</v>
      </c>
      <c r="E75" s="72">
        <v>1985</v>
      </c>
      <c r="F75" s="72">
        <v>1986</v>
      </c>
      <c r="G75" s="72">
        <v>1987</v>
      </c>
      <c r="H75" s="72">
        <v>1988</v>
      </c>
      <c r="I75" s="74"/>
      <c r="J75" s="74"/>
      <c r="L75" s="27">
        <v>1957</v>
      </c>
      <c r="M75" s="27">
        <v>0.77</v>
      </c>
      <c r="N75" s="43"/>
      <c r="O75" s="27">
        <v>0.44</v>
      </c>
      <c r="P75" s="43"/>
      <c r="Q75" s="27">
        <v>1.61</v>
      </c>
      <c r="R75" s="43"/>
      <c r="S75" s="27">
        <v>0.38</v>
      </c>
      <c r="T75" s="43"/>
      <c r="U75" s="27">
        <v>4.99</v>
      </c>
      <c r="V75" s="43"/>
      <c r="W75" s="27">
        <v>1.1599999999999999</v>
      </c>
      <c r="X75" s="43"/>
      <c r="Y75" s="27">
        <v>0.11</v>
      </c>
      <c r="Z75" s="43"/>
      <c r="AA75" s="27">
        <v>0.59</v>
      </c>
      <c r="AB75" s="43"/>
      <c r="AC75" s="27">
        <v>0.61</v>
      </c>
      <c r="AD75" s="43"/>
      <c r="AE75" s="27">
        <v>1.71</v>
      </c>
      <c r="AF75" s="43"/>
      <c r="AG75" s="27">
        <v>2.04</v>
      </c>
      <c r="AH75" s="43"/>
      <c r="AI75" s="27">
        <v>0.13</v>
      </c>
      <c r="AJ75" s="43"/>
      <c r="AK75" s="27">
        <v>14.54</v>
      </c>
      <c r="AL75" s="16"/>
      <c r="AM75" s="37">
        <f t="shared" si="8"/>
        <v>14.540000000000001</v>
      </c>
      <c r="AN75" s="36">
        <f t="shared" si="9"/>
        <v>12</v>
      </c>
      <c r="AO75" s="27">
        <v>1957</v>
      </c>
      <c r="AP75" s="37">
        <f t="shared" si="10"/>
        <v>14.540000000000001</v>
      </c>
      <c r="AQ75" s="37">
        <v>11.368473652643303</v>
      </c>
      <c r="AR75" s="50"/>
      <c r="AS75" s="56">
        <v>1.18</v>
      </c>
      <c r="AT75" s="56"/>
    </row>
    <row r="76" spans="1:46" s="80" customFormat="1" ht="30" x14ac:dyDescent="0.25">
      <c r="A76" s="18" t="s">
        <v>71</v>
      </c>
      <c r="B76" s="18">
        <v>25305</v>
      </c>
      <c r="C76" s="18">
        <v>24812</v>
      </c>
      <c r="D76" s="18">
        <v>26844</v>
      </c>
      <c r="E76" s="76">
        <v>26844</v>
      </c>
      <c r="F76" s="76">
        <v>20656</v>
      </c>
      <c r="G76" s="76">
        <v>22966</v>
      </c>
      <c r="H76" s="76">
        <v>21569</v>
      </c>
      <c r="I76" s="73"/>
      <c r="J76" s="73"/>
      <c r="L76" s="27">
        <v>1958</v>
      </c>
      <c r="M76" s="27">
        <v>0.08</v>
      </c>
      <c r="N76" s="43"/>
      <c r="O76" s="27">
        <v>0.87</v>
      </c>
      <c r="P76" s="43"/>
      <c r="Q76" s="27">
        <v>2</v>
      </c>
      <c r="R76" s="43"/>
      <c r="S76" s="27">
        <v>1.51</v>
      </c>
      <c r="T76" s="43"/>
      <c r="U76" s="27">
        <v>0.41</v>
      </c>
      <c r="V76" s="43"/>
      <c r="W76" s="27">
        <v>0.37</v>
      </c>
      <c r="X76" s="43"/>
      <c r="Y76" s="27">
        <v>0.14000000000000001</v>
      </c>
      <c r="Z76" s="43"/>
      <c r="AA76" s="27">
        <v>0.63</v>
      </c>
      <c r="AB76" s="43"/>
      <c r="AC76" s="27">
        <v>0.62</v>
      </c>
      <c r="AD76" s="43"/>
      <c r="AE76" s="27">
        <v>0</v>
      </c>
      <c r="AF76" s="43"/>
      <c r="AG76" s="27">
        <v>0.17</v>
      </c>
      <c r="AH76" s="43"/>
      <c r="AI76" s="27">
        <v>0.03</v>
      </c>
      <c r="AJ76" s="43"/>
      <c r="AK76" s="27">
        <v>6.83</v>
      </c>
      <c r="AL76" s="16"/>
      <c r="AM76" s="37">
        <f t="shared" si="8"/>
        <v>6.83</v>
      </c>
      <c r="AN76" s="36">
        <f t="shared" si="9"/>
        <v>12</v>
      </c>
      <c r="AO76" s="27">
        <v>1958</v>
      </c>
      <c r="AP76" s="37">
        <f t="shared" si="10"/>
        <v>6.830000000000001</v>
      </c>
      <c r="AQ76" s="37">
        <v>11.368473652643303</v>
      </c>
      <c r="AR76" s="50"/>
      <c r="AS76" s="56">
        <v>1.8540000000000001</v>
      </c>
      <c r="AT76" s="56"/>
    </row>
    <row r="77" spans="1:46" s="80" customFormat="1" ht="45" x14ac:dyDescent="0.25">
      <c r="A77" s="18" t="s">
        <v>72</v>
      </c>
      <c r="B77" s="18">
        <v>73336</v>
      </c>
      <c r="C77" s="18">
        <v>71857</v>
      </c>
      <c r="D77" s="18">
        <v>78730</v>
      </c>
      <c r="E77" s="24">
        <f>E76*2.9</f>
        <v>77847.599999999991</v>
      </c>
      <c r="F77" s="76">
        <v>58883</v>
      </c>
      <c r="G77" s="76">
        <v>66028</v>
      </c>
      <c r="H77" s="76">
        <v>63356</v>
      </c>
      <c r="I77" s="73"/>
      <c r="J77" s="73"/>
      <c r="L77" s="27">
        <v>1959</v>
      </c>
      <c r="M77" s="27">
        <v>0.13</v>
      </c>
      <c r="N77" s="43"/>
      <c r="O77" s="27">
        <v>3.46</v>
      </c>
      <c r="P77" s="43"/>
      <c r="Q77" s="27">
        <v>0.33</v>
      </c>
      <c r="R77" s="43"/>
      <c r="S77" s="27">
        <v>0.25</v>
      </c>
      <c r="T77" s="43"/>
      <c r="U77" s="27">
        <v>0.94</v>
      </c>
      <c r="V77" s="43"/>
      <c r="W77" s="27">
        <v>0.22</v>
      </c>
      <c r="X77" s="43"/>
      <c r="Y77" s="27">
        <v>0.23</v>
      </c>
      <c r="Z77" s="43"/>
      <c r="AA77" s="27">
        <v>0.28000000000000003</v>
      </c>
      <c r="AB77" s="43"/>
      <c r="AC77" s="27">
        <v>0.63</v>
      </c>
      <c r="AD77" s="43"/>
      <c r="AE77" s="27">
        <v>0</v>
      </c>
      <c r="AF77" s="43"/>
      <c r="AG77" s="27">
        <v>0</v>
      </c>
      <c r="AH77" s="43"/>
      <c r="AI77" s="27">
        <v>1.2</v>
      </c>
      <c r="AJ77" s="43"/>
      <c r="AK77" s="27">
        <v>7.67</v>
      </c>
      <c r="AL77" s="16"/>
      <c r="AM77" s="37">
        <f t="shared" si="8"/>
        <v>7.67</v>
      </c>
      <c r="AN77" s="36">
        <f t="shared" si="9"/>
        <v>12</v>
      </c>
      <c r="AO77" s="27">
        <v>1959</v>
      </c>
      <c r="AP77" s="37">
        <f t="shared" si="10"/>
        <v>7.669999999999999</v>
      </c>
      <c r="AQ77" s="37">
        <v>11.368473652643303</v>
      </c>
      <c r="AR77" s="50"/>
      <c r="AS77" s="56">
        <v>1.8</v>
      </c>
      <c r="AT77" s="56"/>
    </row>
    <row r="78" spans="1:46" s="80" customFormat="1" x14ac:dyDescent="0.25">
      <c r="A78" s="18"/>
      <c r="B78" s="18"/>
      <c r="C78" s="18"/>
      <c r="D78" s="18">
        <f>D77/D76</f>
        <v>2.9328714051557143</v>
      </c>
      <c r="E78" s="76" t="s">
        <v>77</v>
      </c>
      <c r="F78" s="18">
        <f>F77/F76</f>
        <v>2.8506487219209915</v>
      </c>
      <c r="G78" s="76"/>
      <c r="H78" s="76"/>
      <c r="I78" s="73"/>
      <c r="J78" s="73"/>
      <c r="L78" s="39">
        <v>1960</v>
      </c>
      <c r="M78" s="39">
        <v>0.7</v>
      </c>
      <c r="N78" s="46"/>
      <c r="O78" s="39">
        <v>0.85</v>
      </c>
      <c r="P78" s="46"/>
      <c r="Q78" s="39">
        <v>0.88</v>
      </c>
      <c r="R78" s="46"/>
      <c r="S78" s="39">
        <v>1.1200000000000001</v>
      </c>
      <c r="T78" s="46"/>
      <c r="U78" s="39">
        <v>0.59</v>
      </c>
      <c r="V78" s="46"/>
      <c r="W78" s="39">
        <v>0</v>
      </c>
      <c r="X78" s="46" t="s">
        <v>25</v>
      </c>
      <c r="Y78" s="39">
        <v>0</v>
      </c>
      <c r="Z78" s="46" t="s">
        <v>25</v>
      </c>
      <c r="AA78" s="39">
        <v>0</v>
      </c>
      <c r="AB78" s="46" t="s">
        <v>25</v>
      </c>
      <c r="AC78" s="39">
        <v>0</v>
      </c>
      <c r="AD78" s="46" t="s">
        <v>25</v>
      </c>
      <c r="AE78" s="39">
        <v>0</v>
      </c>
      <c r="AF78" s="46" t="s">
        <v>25</v>
      </c>
      <c r="AG78" s="39">
        <v>0</v>
      </c>
      <c r="AH78" s="46" t="s">
        <v>25</v>
      </c>
      <c r="AI78" s="39">
        <v>0</v>
      </c>
      <c r="AJ78" s="46" t="s">
        <v>25</v>
      </c>
      <c r="AK78" s="39">
        <v>4.1399999999999997</v>
      </c>
      <c r="AL78" s="40"/>
      <c r="AM78" s="41">
        <f t="shared" si="8"/>
        <v>4.1399999999999997</v>
      </c>
      <c r="AN78" s="42">
        <f>12-7</f>
        <v>5</v>
      </c>
      <c r="AO78" s="39">
        <v>1960</v>
      </c>
      <c r="AP78" s="41"/>
      <c r="AQ78" s="37">
        <v>11.368473652643303</v>
      </c>
      <c r="AR78" s="50"/>
      <c r="AS78" s="56">
        <v>2.4</v>
      </c>
      <c r="AT78" s="56"/>
    </row>
    <row r="79" spans="1:46" s="80" customFormat="1" x14ac:dyDescent="0.25">
      <c r="A79" s="18"/>
      <c r="B79" s="31">
        <v>1989</v>
      </c>
      <c r="C79" s="31">
        <v>1990</v>
      </c>
      <c r="D79" s="31">
        <v>1991</v>
      </c>
      <c r="E79" s="72">
        <v>1992</v>
      </c>
      <c r="F79" s="72">
        <v>1993</v>
      </c>
      <c r="G79" s="72">
        <v>1994</v>
      </c>
      <c r="H79" s="72">
        <v>1995</v>
      </c>
      <c r="I79" s="74"/>
      <c r="J79" s="74"/>
      <c r="L79" s="39">
        <v>1961</v>
      </c>
      <c r="M79" s="39">
        <v>0</v>
      </c>
      <c r="N79" s="46" t="s">
        <v>25</v>
      </c>
      <c r="O79" s="39">
        <v>0</v>
      </c>
      <c r="P79" s="46" t="s">
        <v>25</v>
      </c>
      <c r="Q79" s="39">
        <v>0</v>
      </c>
      <c r="R79" s="46" t="s">
        <v>25</v>
      </c>
      <c r="S79" s="39">
        <v>0</v>
      </c>
      <c r="T79" s="46" t="s">
        <v>25</v>
      </c>
      <c r="U79" s="39">
        <v>0</v>
      </c>
      <c r="V79" s="46" t="s">
        <v>25</v>
      </c>
      <c r="W79" s="39">
        <v>0</v>
      </c>
      <c r="X79" s="46" t="s">
        <v>25</v>
      </c>
      <c r="Y79" s="39">
        <v>0</v>
      </c>
      <c r="Z79" s="46" t="s">
        <v>25</v>
      </c>
      <c r="AA79" s="39">
        <v>0</v>
      </c>
      <c r="AB79" s="46" t="s">
        <v>25</v>
      </c>
      <c r="AC79" s="39">
        <v>0</v>
      </c>
      <c r="AD79" s="46" t="s">
        <v>25</v>
      </c>
      <c r="AE79" s="39">
        <v>0</v>
      </c>
      <c r="AF79" s="46" t="s">
        <v>25</v>
      </c>
      <c r="AG79" s="39">
        <v>0</v>
      </c>
      <c r="AH79" s="46" t="s">
        <v>25</v>
      </c>
      <c r="AI79" s="39">
        <v>0</v>
      </c>
      <c r="AJ79" s="46" t="s">
        <v>25</v>
      </c>
      <c r="AK79" s="39">
        <v>0</v>
      </c>
      <c r="AL79" s="40"/>
      <c r="AM79" s="41">
        <f t="shared" si="8"/>
        <v>0</v>
      </c>
      <c r="AN79" s="42">
        <f>12-12</f>
        <v>0</v>
      </c>
      <c r="AO79" s="39">
        <v>1961</v>
      </c>
      <c r="AP79" s="41"/>
      <c r="AQ79" s="37">
        <v>11.368473652643303</v>
      </c>
      <c r="AR79" s="50"/>
      <c r="AS79" s="56">
        <v>6.1</v>
      </c>
      <c r="AT79" s="56">
        <v>3.2</v>
      </c>
    </row>
    <row r="80" spans="1:46" s="80" customFormat="1" ht="30" x14ac:dyDescent="0.25">
      <c r="A80" s="18" t="s">
        <v>71</v>
      </c>
      <c r="B80" s="18">
        <v>23485</v>
      </c>
      <c r="C80" s="18">
        <v>22235</v>
      </c>
      <c r="D80" s="18" t="s">
        <v>73</v>
      </c>
      <c r="E80" s="76">
        <v>20640</v>
      </c>
      <c r="F80" s="76">
        <v>21421</v>
      </c>
      <c r="G80" s="76">
        <v>21556</v>
      </c>
      <c r="H80" s="76">
        <v>19750</v>
      </c>
      <c r="I80" s="73"/>
      <c r="J80" s="73"/>
      <c r="L80" s="39">
        <v>1962</v>
      </c>
      <c r="M80" s="39">
        <v>0</v>
      </c>
      <c r="N80" s="46" t="s">
        <v>25</v>
      </c>
      <c r="O80" s="39">
        <v>0</v>
      </c>
      <c r="P80" s="46" t="s">
        <v>25</v>
      </c>
      <c r="Q80" s="39">
        <v>0</v>
      </c>
      <c r="R80" s="46" t="s">
        <v>25</v>
      </c>
      <c r="S80" s="39">
        <v>0</v>
      </c>
      <c r="T80" s="46" t="s">
        <v>25</v>
      </c>
      <c r="U80" s="39">
        <v>0</v>
      </c>
      <c r="V80" s="46" t="s">
        <v>25</v>
      </c>
      <c r="W80" s="39">
        <v>0</v>
      </c>
      <c r="X80" s="46" t="s">
        <v>25</v>
      </c>
      <c r="Y80" s="39">
        <v>0</v>
      </c>
      <c r="Z80" s="46" t="s">
        <v>25</v>
      </c>
      <c r="AA80" s="39">
        <v>0</v>
      </c>
      <c r="AB80" s="46" t="s">
        <v>25</v>
      </c>
      <c r="AC80" s="39">
        <v>0</v>
      </c>
      <c r="AD80" s="46" t="s">
        <v>25</v>
      </c>
      <c r="AE80" s="39">
        <v>0</v>
      </c>
      <c r="AF80" s="46" t="s">
        <v>25</v>
      </c>
      <c r="AG80" s="39">
        <v>0</v>
      </c>
      <c r="AH80" s="46" t="s">
        <v>25</v>
      </c>
      <c r="AI80" s="39">
        <v>0</v>
      </c>
      <c r="AJ80" s="46" t="s">
        <v>25</v>
      </c>
      <c r="AK80" s="39">
        <v>0</v>
      </c>
      <c r="AL80" s="40"/>
      <c r="AM80" s="41">
        <f t="shared" si="8"/>
        <v>0</v>
      </c>
      <c r="AN80" s="42">
        <f>12-12</f>
        <v>0</v>
      </c>
      <c r="AO80" s="39">
        <v>1962</v>
      </c>
      <c r="AP80" s="41"/>
      <c r="AQ80" s="37">
        <v>11.368473652643303</v>
      </c>
      <c r="AR80" s="50"/>
      <c r="AS80" s="56">
        <v>11</v>
      </c>
      <c r="AT80" s="56">
        <v>5.6</v>
      </c>
    </row>
    <row r="81" spans="1:46" s="80" customFormat="1" ht="45" x14ac:dyDescent="0.25">
      <c r="A81" s="18" t="s">
        <v>72</v>
      </c>
      <c r="B81" s="18">
        <v>66734</v>
      </c>
      <c r="C81" s="18">
        <v>64210</v>
      </c>
      <c r="D81" s="18" t="s">
        <v>74</v>
      </c>
      <c r="E81" s="76">
        <v>58585</v>
      </c>
      <c r="F81" s="76">
        <v>60478</v>
      </c>
      <c r="G81" s="76">
        <v>60883</v>
      </c>
      <c r="H81" s="76">
        <v>55140</v>
      </c>
      <c r="I81" s="73"/>
      <c r="J81" s="73"/>
      <c r="L81" s="39">
        <v>1963</v>
      </c>
      <c r="M81" s="39">
        <v>0</v>
      </c>
      <c r="N81" s="46" t="s">
        <v>25</v>
      </c>
      <c r="O81" s="39">
        <v>0</v>
      </c>
      <c r="P81" s="46" t="s">
        <v>25</v>
      </c>
      <c r="Q81" s="39">
        <v>0</v>
      </c>
      <c r="R81" s="46" t="s">
        <v>25</v>
      </c>
      <c r="S81" s="39">
        <v>0</v>
      </c>
      <c r="T81" s="46" t="s">
        <v>25</v>
      </c>
      <c r="U81" s="39">
        <v>0</v>
      </c>
      <c r="V81" s="46" t="s">
        <v>25</v>
      </c>
      <c r="W81" s="39">
        <v>0</v>
      </c>
      <c r="X81" s="46" t="s">
        <v>25</v>
      </c>
      <c r="Y81" s="39">
        <v>0</v>
      </c>
      <c r="Z81" s="46" t="s">
        <v>25</v>
      </c>
      <c r="AA81" s="39">
        <v>0</v>
      </c>
      <c r="AB81" s="46" t="s">
        <v>25</v>
      </c>
      <c r="AC81" s="39">
        <v>0</v>
      </c>
      <c r="AD81" s="46" t="s">
        <v>25</v>
      </c>
      <c r="AE81" s="39">
        <v>0</v>
      </c>
      <c r="AF81" s="46" t="s">
        <v>25</v>
      </c>
      <c r="AG81" s="39">
        <v>0</v>
      </c>
      <c r="AH81" s="46" t="s">
        <v>25</v>
      </c>
      <c r="AI81" s="39">
        <v>0</v>
      </c>
      <c r="AJ81" s="46" t="s">
        <v>25</v>
      </c>
      <c r="AK81" s="39">
        <v>0</v>
      </c>
      <c r="AL81" s="40"/>
      <c r="AM81" s="41">
        <f t="shared" si="8"/>
        <v>0</v>
      </c>
      <c r="AN81" s="42">
        <f>12-12</f>
        <v>0</v>
      </c>
      <c r="AO81" s="39">
        <v>1963</v>
      </c>
      <c r="AP81" s="41"/>
      <c r="AQ81" s="37">
        <v>11.368473652643303</v>
      </c>
      <c r="AR81" s="50"/>
      <c r="AS81" s="56">
        <v>9.6999999999999993</v>
      </c>
      <c r="AT81" s="56">
        <v>4.8</v>
      </c>
    </row>
    <row r="82" spans="1:46" s="80" customFormat="1" x14ac:dyDescent="0.25">
      <c r="A82" s="18"/>
      <c r="B82" s="18"/>
      <c r="C82" s="18"/>
      <c r="D82" s="18"/>
      <c r="E82" s="76"/>
      <c r="F82" s="76"/>
      <c r="G82" s="76"/>
      <c r="H82" s="76"/>
      <c r="I82" s="73"/>
      <c r="J82" s="73"/>
      <c r="L82" s="39">
        <v>1964</v>
      </c>
      <c r="M82" s="39">
        <v>0</v>
      </c>
      <c r="N82" s="46" t="s">
        <v>25</v>
      </c>
      <c r="O82" s="39">
        <v>0</v>
      </c>
      <c r="P82" s="46" t="s">
        <v>25</v>
      </c>
      <c r="Q82" s="39">
        <v>0</v>
      </c>
      <c r="R82" s="46" t="s">
        <v>25</v>
      </c>
      <c r="S82" s="39">
        <v>0</v>
      </c>
      <c r="T82" s="46" t="s">
        <v>25</v>
      </c>
      <c r="U82" s="39">
        <v>0</v>
      </c>
      <c r="V82" s="46" t="s">
        <v>25</v>
      </c>
      <c r="W82" s="39">
        <v>0</v>
      </c>
      <c r="X82" s="46" t="s">
        <v>25</v>
      </c>
      <c r="Y82" s="39">
        <v>0</v>
      </c>
      <c r="Z82" s="46" t="s">
        <v>25</v>
      </c>
      <c r="AA82" s="39">
        <v>0</v>
      </c>
      <c r="AB82" s="46" t="s">
        <v>25</v>
      </c>
      <c r="AC82" s="39">
        <v>0</v>
      </c>
      <c r="AD82" s="46" t="s">
        <v>25</v>
      </c>
      <c r="AE82" s="39">
        <v>0</v>
      </c>
      <c r="AF82" s="46" t="s">
        <v>25</v>
      </c>
      <c r="AG82" s="39">
        <v>1.07</v>
      </c>
      <c r="AH82" s="46" t="s">
        <v>36</v>
      </c>
      <c r="AI82" s="39">
        <v>2.3199999999999998</v>
      </c>
      <c r="AJ82" s="46"/>
      <c r="AK82" s="39">
        <v>3.39</v>
      </c>
      <c r="AL82" s="40"/>
      <c r="AM82" s="41">
        <f t="shared" si="8"/>
        <v>3.3899999999999997</v>
      </c>
      <c r="AN82" s="42">
        <f>12-10</f>
        <v>2</v>
      </c>
      <c r="AO82" s="39">
        <v>1964</v>
      </c>
      <c r="AP82" s="41"/>
      <c r="AQ82" s="37">
        <v>11.368473652643303</v>
      </c>
      <c r="AR82" s="50"/>
      <c r="AS82" s="56">
        <v>12</v>
      </c>
      <c r="AT82" s="56">
        <v>5.74</v>
      </c>
    </row>
    <row r="83" spans="1:46" s="80" customFormat="1" x14ac:dyDescent="0.25">
      <c r="A83" s="18"/>
      <c r="B83" s="31">
        <v>1996</v>
      </c>
      <c r="C83" s="31">
        <v>1997</v>
      </c>
      <c r="D83" s="31">
        <v>1998</v>
      </c>
      <c r="E83" s="72">
        <v>1999</v>
      </c>
      <c r="F83" s="72">
        <v>2000</v>
      </c>
      <c r="G83" s="72">
        <v>2001</v>
      </c>
      <c r="H83" s="72">
        <v>2002</v>
      </c>
      <c r="I83" s="74"/>
      <c r="J83" s="74"/>
      <c r="L83" s="27">
        <v>1965</v>
      </c>
      <c r="M83" s="27">
        <v>0.86</v>
      </c>
      <c r="N83" s="43"/>
      <c r="O83" s="27">
        <v>0.74</v>
      </c>
      <c r="P83" s="43"/>
      <c r="Q83" s="27">
        <v>0.83</v>
      </c>
      <c r="R83" s="43"/>
      <c r="S83" s="27">
        <v>1.86</v>
      </c>
      <c r="T83" s="43"/>
      <c r="U83" s="27">
        <v>1.06</v>
      </c>
      <c r="V83" s="43"/>
      <c r="W83" s="27">
        <v>1.86</v>
      </c>
      <c r="X83" s="43"/>
      <c r="Y83" s="27">
        <v>0.87</v>
      </c>
      <c r="Z83" s="43"/>
      <c r="AA83" s="27">
        <v>2.44</v>
      </c>
      <c r="AB83" s="43"/>
      <c r="AC83" s="27">
        <v>0.91</v>
      </c>
      <c r="AD83" s="43"/>
      <c r="AE83" s="27">
        <v>0.23</v>
      </c>
      <c r="AF83" s="43"/>
      <c r="AG83" s="27">
        <v>1.67</v>
      </c>
      <c r="AH83" s="43"/>
      <c r="AI83" s="27">
        <v>1.92</v>
      </c>
      <c r="AJ83" s="43"/>
      <c r="AK83" s="27">
        <v>15.25</v>
      </c>
      <c r="AL83" s="16"/>
      <c r="AM83" s="37">
        <f t="shared" si="8"/>
        <v>15.25</v>
      </c>
      <c r="AN83" s="36">
        <f t="shared" si="9"/>
        <v>12</v>
      </c>
      <c r="AO83" s="27">
        <v>1965</v>
      </c>
      <c r="AP83" s="37">
        <f t="shared" ref="AP83:AP113" si="11">(AM83*12)/AN83</f>
        <v>15.25</v>
      </c>
      <c r="AQ83" s="37">
        <v>11.368473652643303</v>
      </c>
      <c r="AR83" s="50"/>
      <c r="AS83" s="56">
        <v>19.3</v>
      </c>
      <c r="AT83" s="56">
        <v>7.6</v>
      </c>
    </row>
    <row r="84" spans="1:46" s="80" customFormat="1" ht="30" x14ac:dyDescent="0.25">
      <c r="A84" s="18" t="s">
        <v>71</v>
      </c>
      <c r="B84" s="18">
        <v>20413</v>
      </c>
      <c r="C84" s="18">
        <v>19750</v>
      </c>
      <c r="D84" s="18">
        <v>18916</v>
      </c>
      <c r="E84" s="76">
        <v>23588</v>
      </c>
      <c r="F84" s="76">
        <v>22525</v>
      </c>
      <c r="G84" s="76" t="s">
        <v>75</v>
      </c>
      <c r="H84" s="76">
        <v>21850</v>
      </c>
      <c r="I84" s="73"/>
      <c r="J84" s="73"/>
      <c r="L84" s="27"/>
      <c r="M84" s="27"/>
      <c r="N84" s="43"/>
      <c r="O84" s="27"/>
      <c r="P84" s="43"/>
      <c r="Q84" s="27"/>
      <c r="R84" s="43"/>
      <c r="S84" s="27"/>
      <c r="T84" s="43"/>
      <c r="U84" s="27"/>
      <c r="V84" s="43"/>
      <c r="W84" s="27"/>
      <c r="X84" s="43"/>
      <c r="Y84" s="27"/>
      <c r="Z84" s="43"/>
      <c r="AA84" s="27"/>
      <c r="AB84" s="43"/>
      <c r="AC84" s="27"/>
      <c r="AD84" s="43"/>
      <c r="AE84" s="27"/>
      <c r="AF84" s="43"/>
      <c r="AG84" s="27"/>
      <c r="AH84" s="43"/>
      <c r="AI84" s="27"/>
      <c r="AJ84" s="43"/>
      <c r="AK84" s="27"/>
      <c r="AL84" s="16"/>
      <c r="AM84" s="51"/>
      <c r="AN84" s="50"/>
      <c r="AO84" s="22">
        <v>24006</v>
      </c>
      <c r="AP84" s="51"/>
      <c r="AQ84" s="51"/>
      <c r="AR84" s="21">
        <v>2.3393999999999999</v>
      </c>
      <c r="AS84" s="56"/>
      <c r="AT84" s="56"/>
    </row>
    <row r="85" spans="1:46" s="80" customFormat="1" ht="45" x14ac:dyDescent="0.25">
      <c r="A85" s="18" t="s">
        <v>72</v>
      </c>
      <c r="B85" s="18">
        <v>57779</v>
      </c>
      <c r="C85" s="18">
        <v>55140</v>
      </c>
      <c r="D85" s="18">
        <v>60985</v>
      </c>
      <c r="E85" s="76">
        <v>68883</v>
      </c>
      <c r="F85" s="76">
        <v>70601</v>
      </c>
      <c r="G85" s="76" t="s">
        <v>76</v>
      </c>
      <c r="H85" s="76">
        <v>60900</v>
      </c>
      <c r="I85" s="73"/>
      <c r="J85" s="73"/>
      <c r="L85" s="27">
        <v>1966</v>
      </c>
      <c r="M85" s="27">
        <v>0.32</v>
      </c>
      <c r="N85" s="43"/>
      <c r="O85" s="27">
        <v>0.8</v>
      </c>
      <c r="P85" s="43"/>
      <c r="Q85" s="27">
        <v>0.22</v>
      </c>
      <c r="R85" s="43"/>
      <c r="S85" s="27">
        <v>0.41</v>
      </c>
      <c r="T85" s="43"/>
      <c r="U85" s="27">
        <v>0.83</v>
      </c>
      <c r="V85" s="43"/>
      <c r="W85" s="27">
        <v>0.74</v>
      </c>
      <c r="X85" s="43"/>
      <c r="Y85" s="27">
        <v>0.82</v>
      </c>
      <c r="Z85" s="43"/>
      <c r="AA85" s="27">
        <v>0.56999999999999995</v>
      </c>
      <c r="AB85" s="43"/>
      <c r="AC85" s="27">
        <v>0.44</v>
      </c>
      <c r="AD85" s="43"/>
      <c r="AE85" s="27">
        <v>0.35</v>
      </c>
      <c r="AF85" s="43"/>
      <c r="AG85" s="27">
        <v>0.34</v>
      </c>
      <c r="AH85" s="43"/>
      <c r="AI85" s="27">
        <v>2.0699999999999998</v>
      </c>
      <c r="AJ85" s="43"/>
      <c r="AK85" s="27">
        <v>7.91</v>
      </c>
      <c r="AL85" s="16"/>
      <c r="AM85" s="37">
        <f t="shared" si="8"/>
        <v>7.91</v>
      </c>
      <c r="AN85" s="36">
        <f t="shared" si="9"/>
        <v>12</v>
      </c>
      <c r="AO85" s="27">
        <v>1966</v>
      </c>
      <c r="AP85" s="37">
        <f t="shared" si="11"/>
        <v>7.91</v>
      </c>
      <c r="AQ85" s="37">
        <v>11.368473652643303</v>
      </c>
      <c r="AR85" s="50"/>
      <c r="AS85" s="56">
        <v>22.4</v>
      </c>
      <c r="AT85" s="56">
        <v>13</v>
      </c>
    </row>
    <row r="86" spans="1:46" s="80" customFormat="1" x14ac:dyDescent="0.25">
      <c r="A86" s="18"/>
      <c r="B86" s="18"/>
      <c r="C86" s="18"/>
      <c r="D86" s="18"/>
      <c r="E86" s="76"/>
      <c r="F86" s="76"/>
      <c r="G86" s="76"/>
      <c r="H86" s="76"/>
      <c r="I86" s="73"/>
      <c r="J86" s="73"/>
      <c r="L86" s="27"/>
      <c r="M86" s="27"/>
      <c r="N86" s="43"/>
      <c r="O86" s="27"/>
      <c r="P86" s="43"/>
      <c r="Q86" s="27"/>
      <c r="R86" s="43"/>
      <c r="S86" s="27"/>
      <c r="T86" s="43"/>
      <c r="U86" s="27"/>
      <c r="V86" s="43"/>
      <c r="W86" s="27"/>
      <c r="X86" s="43"/>
      <c r="Y86" s="27"/>
      <c r="Z86" s="43"/>
      <c r="AA86" s="27"/>
      <c r="AB86" s="43"/>
      <c r="AC86" s="27"/>
      <c r="AD86" s="43"/>
      <c r="AE86" s="27"/>
      <c r="AF86" s="43"/>
      <c r="AG86" s="27"/>
      <c r="AH86" s="43"/>
      <c r="AI86" s="27"/>
      <c r="AJ86" s="43"/>
      <c r="AK86" s="27"/>
      <c r="AL86" s="16"/>
      <c r="AM86" s="51"/>
      <c r="AN86" s="50"/>
      <c r="AO86" s="22">
        <v>24198</v>
      </c>
      <c r="AP86" s="51"/>
      <c r="AQ86" s="51"/>
      <c r="AR86" s="21">
        <v>2.1166</v>
      </c>
      <c r="AS86" s="56"/>
      <c r="AT86" s="56"/>
    </row>
    <row r="87" spans="1:46" s="80" customFormat="1" x14ac:dyDescent="0.25">
      <c r="A87" s="18"/>
      <c r="B87" s="31">
        <v>2003</v>
      </c>
      <c r="C87" s="31">
        <v>2004</v>
      </c>
      <c r="D87" s="31">
        <v>2005</v>
      </c>
      <c r="E87" s="72">
        <v>2006</v>
      </c>
      <c r="F87" s="72">
        <v>2007</v>
      </c>
      <c r="G87" s="72">
        <v>2009</v>
      </c>
      <c r="H87" s="72">
        <v>2010</v>
      </c>
      <c r="I87" s="74"/>
      <c r="J87" s="74"/>
      <c r="L87" s="27"/>
      <c r="M87" s="27"/>
      <c r="N87" s="43"/>
      <c r="O87" s="27"/>
      <c r="P87" s="43"/>
      <c r="Q87" s="27"/>
      <c r="R87" s="43"/>
      <c r="S87" s="27"/>
      <c r="T87" s="43"/>
      <c r="U87" s="27"/>
      <c r="V87" s="43"/>
      <c r="W87" s="27"/>
      <c r="X87" s="43"/>
      <c r="Y87" s="27"/>
      <c r="Z87" s="43"/>
      <c r="AA87" s="27"/>
      <c r="AB87" s="43"/>
      <c r="AC87" s="27"/>
      <c r="AD87" s="43"/>
      <c r="AE87" s="27"/>
      <c r="AF87" s="43"/>
      <c r="AG87" s="27"/>
      <c r="AH87" s="43"/>
      <c r="AI87" s="27"/>
      <c r="AJ87" s="43"/>
      <c r="AK87" s="27"/>
      <c r="AL87" s="16"/>
      <c r="AM87" s="51"/>
      <c r="AN87" s="50"/>
      <c r="AO87" s="22">
        <v>24399</v>
      </c>
      <c r="AP87" s="51"/>
      <c r="AQ87" s="51"/>
      <c r="AR87" s="21">
        <v>2.04976</v>
      </c>
      <c r="AS87" s="56"/>
      <c r="AT87" s="56"/>
    </row>
    <row r="88" spans="1:46" s="80" customFormat="1" ht="30" x14ac:dyDescent="0.25">
      <c r="A88" s="18" t="s">
        <v>71</v>
      </c>
      <c r="B88" s="18">
        <v>21850</v>
      </c>
      <c r="C88" s="18">
        <v>23126</v>
      </c>
      <c r="D88" s="18">
        <v>23126</v>
      </c>
      <c r="E88" s="76">
        <v>24152</v>
      </c>
      <c r="F88" s="76">
        <v>24011</v>
      </c>
      <c r="G88" s="76">
        <v>24435</v>
      </c>
      <c r="H88" s="76">
        <v>24608</v>
      </c>
      <c r="I88" s="73"/>
      <c r="J88" s="73"/>
      <c r="L88" s="27">
        <v>1967</v>
      </c>
      <c r="M88" s="27">
        <v>1.4</v>
      </c>
      <c r="N88" s="43"/>
      <c r="O88" s="27">
        <v>0.53</v>
      </c>
      <c r="P88" s="43"/>
      <c r="Q88" s="27">
        <v>1.56</v>
      </c>
      <c r="R88" s="43"/>
      <c r="S88" s="27">
        <v>3.4</v>
      </c>
      <c r="T88" s="43"/>
      <c r="U88" s="27">
        <v>3.28</v>
      </c>
      <c r="V88" s="43"/>
      <c r="W88" s="27">
        <v>3.1</v>
      </c>
      <c r="X88" s="43"/>
      <c r="Y88" s="27">
        <v>0.8</v>
      </c>
      <c r="Z88" s="43"/>
      <c r="AA88" s="27">
        <v>0.31</v>
      </c>
      <c r="AB88" s="43"/>
      <c r="AC88" s="27">
        <v>1.21</v>
      </c>
      <c r="AD88" s="43"/>
      <c r="AE88" s="27">
        <v>0.09</v>
      </c>
      <c r="AF88" s="43"/>
      <c r="AG88" s="27">
        <v>0.5</v>
      </c>
      <c r="AH88" s="43"/>
      <c r="AI88" s="27">
        <v>0.48</v>
      </c>
      <c r="AJ88" s="43"/>
      <c r="AK88" s="27">
        <v>16.66</v>
      </c>
      <c r="AL88" s="16"/>
      <c r="AM88" s="37">
        <f t="shared" si="8"/>
        <v>16.66</v>
      </c>
      <c r="AN88" s="36">
        <f t="shared" si="9"/>
        <v>12</v>
      </c>
      <c r="AO88" s="27">
        <v>1967</v>
      </c>
      <c r="AP88" s="37">
        <f t="shared" si="11"/>
        <v>16.66</v>
      </c>
      <c r="AQ88" s="37">
        <v>11.368473652643303</v>
      </c>
      <c r="AR88" s="50"/>
      <c r="AS88" s="56">
        <v>19.36</v>
      </c>
      <c r="AT88" s="56">
        <v>9.5</v>
      </c>
    </row>
    <row r="89" spans="1:46" s="80" customFormat="1" ht="45" x14ac:dyDescent="0.25">
      <c r="A89" s="18" t="s">
        <v>72</v>
      </c>
      <c r="B89" s="18">
        <v>60900</v>
      </c>
      <c r="C89" s="18">
        <v>65687</v>
      </c>
      <c r="D89" s="18">
        <v>65687</v>
      </c>
      <c r="E89" s="76">
        <v>96610</v>
      </c>
      <c r="F89" s="76">
        <v>96738</v>
      </c>
      <c r="G89" s="76">
        <v>97539</v>
      </c>
      <c r="H89" s="76">
        <v>97536</v>
      </c>
      <c r="I89" s="73"/>
      <c r="J89" s="73"/>
      <c r="L89" s="27">
        <v>1968</v>
      </c>
      <c r="M89" s="27">
        <v>1.34</v>
      </c>
      <c r="N89" s="43"/>
      <c r="O89" s="27">
        <v>1.52</v>
      </c>
      <c r="P89" s="43"/>
      <c r="Q89" s="27">
        <v>1.1399999999999999</v>
      </c>
      <c r="R89" s="43"/>
      <c r="S89" s="27">
        <v>0.46</v>
      </c>
      <c r="T89" s="43"/>
      <c r="U89" s="27">
        <v>1.49</v>
      </c>
      <c r="V89" s="43"/>
      <c r="W89" s="27">
        <v>2.14</v>
      </c>
      <c r="X89" s="43"/>
      <c r="Y89" s="27">
        <v>0.77</v>
      </c>
      <c r="Z89" s="43"/>
      <c r="AA89" s="27">
        <v>1.54</v>
      </c>
      <c r="AB89" s="43"/>
      <c r="AC89" s="27">
        <v>1.01</v>
      </c>
      <c r="AD89" s="43"/>
      <c r="AE89" s="27">
        <v>1.1399999999999999</v>
      </c>
      <c r="AF89" s="43"/>
      <c r="AG89" s="27">
        <v>0.27</v>
      </c>
      <c r="AH89" s="43"/>
      <c r="AI89" s="27">
        <v>1.85</v>
      </c>
      <c r="AJ89" s="43"/>
      <c r="AK89" s="27">
        <v>14.67</v>
      </c>
      <c r="AL89" s="16"/>
      <c r="AM89" s="37">
        <f t="shared" si="8"/>
        <v>14.669999999999998</v>
      </c>
      <c r="AN89" s="36">
        <f t="shared" si="9"/>
        <v>12</v>
      </c>
      <c r="AO89" s="27">
        <v>1968</v>
      </c>
      <c r="AP89" s="37">
        <f t="shared" si="11"/>
        <v>14.669999999999996</v>
      </c>
      <c r="AQ89" s="37">
        <v>11.368473652643303</v>
      </c>
      <c r="AR89" s="50"/>
      <c r="AS89" s="56">
        <v>18.16</v>
      </c>
      <c r="AT89" s="56">
        <v>9</v>
      </c>
    </row>
    <row r="90" spans="1:46" s="80" customFormat="1" x14ac:dyDescent="0.25">
      <c r="A90" s="18"/>
      <c r="B90" s="18"/>
      <c r="C90" s="18"/>
      <c r="D90" s="18"/>
      <c r="E90" s="76"/>
      <c r="F90" s="76"/>
      <c r="G90" s="76"/>
      <c r="H90" s="76"/>
      <c r="I90" s="73"/>
      <c r="J90" s="73"/>
      <c r="L90" s="27">
        <v>1969</v>
      </c>
      <c r="M90" s="27">
        <v>1.63</v>
      </c>
      <c r="N90" s="43"/>
      <c r="O90" s="27">
        <v>2.72</v>
      </c>
      <c r="P90" s="43"/>
      <c r="Q90" s="27">
        <v>1.36</v>
      </c>
      <c r="R90" s="43"/>
      <c r="S90" s="27">
        <v>0.72</v>
      </c>
      <c r="T90" s="43"/>
      <c r="U90" s="27">
        <v>0.42</v>
      </c>
      <c r="V90" s="43"/>
      <c r="W90" s="27">
        <v>4.37</v>
      </c>
      <c r="X90" s="43"/>
      <c r="Y90" s="27">
        <v>1.18</v>
      </c>
      <c r="Z90" s="43"/>
      <c r="AA90" s="27">
        <v>0.69</v>
      </c>
      <c r="AB90" s="43"/>
      <c r="AC90" s="27">
        <v>0.28000000000000003</v>
      </c>
      <c r="AD90" s="43"/>
      <c r="AE90" s="27">
        <v>1.38</v>
      </c>
      <c r="AF90" s="43"/>
      <c r="AG90" s="27">
        <v>0.73</v>
      </c>
      <c r="AH90" s="43"/>
      <c r="AI90" s="27">
        <v>1.61</v>
      </c>
      <c r="AJ90" s="43"/>
      <c r="AK90" s="27">
        <v>17.09</v>
      </c>
      <c r="AL90" s="16"/>
      <c r="AM90" s="37">
        <f t="shared" si="8"/>
        <v>17.089999999999996</v>
      </c>
      <c r="AN90" s="36">
        <f t="shared" si="9"/>
        <v>12</v>
      </c>
      <c r="AO90" s="27">
        <v>1969</v>
      </c>
      <c r="AP90" s="37">
        <f t="shared" si="11"/>
        <v>17.089999999999996</v>
      </c>
      <c r="AQ90" s="37">
        <v>11.368473652643303</v>
      </c>
      <c r="AR90" s="50"/>
      <c r="AS90" s="56">
        <v>22.9</v>
      </c>
      <c r="AT90" s="56"/>
    </row>
    <row r="91" spans="1:46" s="80" customFormat="1" x14ac:dyDescent="0.25">
      <c r="A91" s="18"/>
      <c r="B91" s="31">
        <v>2011</v>
      </c>
      <c r="C91" s="31">
        <v>2012</v>
      </c>
      <c r="D91" s="18"/>
      <c r="E91" s="76"/>
      <c r="F91" s="76"/>
      <c r="G91" s="76"/>
      <c r="H91" s="76"/>
      <c r="I91" s="73"/>
      <c r="J91" s="73"/>
      <c r="L91" s="27">
        <v>1970</v>
      </c>
      <c r="M91" s="27">
        <v>0.27</v>
      </c>
      <c r="N91" s="43"/>
      <c r="O91" s="27">
        <v>0.25</v>
      </c>
      <c r="P91" s="43"/>
      <c r="Q91" s="27">
        <v>0.91</v>
      </c>
      <c r="R91" s="43"/>
      <c r="S91" s="27">
        <v>1.05</v>
      </c>
      <c r="T91" s="43"/>
      <c r="U91" s="27">
        <v>0.36</v>
      </c>
      <c r="V91" s="43"/>
      <c r="W91" s="27">
        <v>1.19</v>
      </c>
      <c r="X91" s="43"/>
      <c r="Y91" s="27">
        <v>2.27</v>
      </c>
      <c r="Z91" s="43"/>
      <c r="AA91" s="27">
        <v>1.58</v>
      </c>
      <c r="AB91" s="43"/>
      <c r="AC91" s="27">
        <v>1.23</v>
      </c>
      <c r="AD91" s="43"/>
      <c r="AE91" s="27">
        <v>0.44</v>
      </c>
      <c r="AF91" s="43"/>
      <c r="AG91" s="27">
        <v>2.4900000000000002</v>
      </c>
      <c r="AH91" s="43"/>
      <c r="AI91" s="27">
        <v>1</v>
      </c>
      <c r="AJ91" s="43"/>
      <c r="AK91" s="27">
        <v>13.04</v>
      </c>
      <c r="AL91" s="16"/>
      <c r="AM91" s="37">
        <f t="shared" si="8"/>
        <v>13.040000000000001</v>
      </c>
      <c r="AN91" s="36">
        <f t="shared" si="9"/>
        <v>12</v>
      </c>
      <c r="AO91" s="27">
        <v>1970</v>
      </c>
      <c r="AP91" s="37">
        <f t="shared" si="11"/>
        <v>13.040000000000001</v>
      </c>
      <c r="AQ91" s="37">
        <v>11.368473652643303</v>
      </c>
      <c r="AR91" s="50"/>
      <c r="AS91" s="56"/>
      <c r="AT91" s="56"/>
    </row>
    <row r="92" spans="1:46" s="80" customFormat="1" ht="30" x14ac:dyDescent="0.25">
      <c r="A92" s="18" t="s">
        <v>71</v>
      </c>
      <c r="B92" s="18">
        <v>24357</v>
      </c>
      <c r="C92" s="18">
        <v>25234</v>
      </c>
      <c r="D92" s="18"/>
      <c r="E92" s="76"/>
      <c r="F92" s="76"/>
      <c r="G92" s="76"/>
      <c r="H92" s="76"/>
      <c r="I92" s="73"/>
      <c r="J92" s="73"/>
      <c r="L92" s="27">
        <v>1971</v>
      </c>
      <c r="M92" s="27">
        <v>0.65</v>
      </c>
      <c r="N92" s="43"/>
      <c r="O92" s="27">
        <v>1.29</v>
      </c>
      <c r="P92" s="43"/>
      <c r="Q92" s="27">
        <v>0.91</v>
      </c>
      <c r="R92" s="43"/>
      <c r="S92" s="27">
        <v>3.1</v>
      </c>
      <c r="T92" s="43"/>
      <c r="U92" s="27">
        <v>3.7</v>
      </c>
      <c r="V92" s="43"/>
      <c r="W92" s="27">
        <v>0.53</v>
      </c>
      <c r="X92" s="43"/>
      <c r="Y92" s="27">
        <v>0.21</v>
      </c>
      <c r="Z92" s="43"/>
      <c r="AA92" s="27">
        <v>0.25</v>
      </c>
      <c r="AB92" s="43"/>
      <c r="AC92" s="27">
        <v>0.38</v>
      </c>
      <c r="AD92" s="43"/>
      <c r="AE92" s="27">
        <v>0.52</v>
      </c>
      <c r="AF92" s="43"/>
      <c r="AG92" s="27">
        <v>2.31</v>
      </c>
      <c r="AH92" s="43"/>
      <c r="AI92" s="27">
        <v>2.2000000000000002</v>
      </c>
      <c r="AJ92" s="43"/>
      <c r="AK92" s="27">
        <v>16.05</v>
      </c>
      <c r="AL92" s="16"/>
      <c r="AM92" s="37">
        <f t="shared" si="8"/>
        <v>16.05</v>
      </c>
      <c r="AN92" s="36">
        <f t="shared" si="9"/>
        <v>12</v>
      </c>
      <c r="AO92" s="27">
        <v>1971</v>
      </c>
      <c r="AP92" s="37">
        <f t="shared" si="11"/>
        <v>16.05</v>
      </c>
      <c r="AQ92" s="37">
        <v>11.368473652643303</v>
      </c>
      <c r="AR92" s="50"/>
      <c r="AS92" s="56"/>
      <c r="AT92" s="56"/>
    </row>
    <row r="93" spans="1:46" s="80" customFormat="1" ht="45" x14ac:dyDescent="0.25">
      <c r="A93" s="18" t="s">
        <v>72</v>
      </c>
      <c r="B93" s="18">
        <v>96791</v>
      </c>
      <c r="C93" s="18">
        <v>65687</v>
      </c>
      <c r="D93" s="18"/>
      <c r="E93" s="76"/>
      <c r="F93" s="76"/>
      <c r="G93" s="76"/>
      <c r="H93" s="76"/>
      <c r="I93" s="73"/>
      <c r="J93" s="73"/>
      <c r="L93" s="27">
        <v>1972</v>
      </c>
      <c r="M93" s="27">
        <v>0.18</v>
      </c>
      <c r="N93" s="43"/>
      <c r="O93" s="27">
        <v>0.41</v>
      </c>
      <c r="P93" s="43"/>
      <c r="Q93" s="27">
        <v>0.09</v>
      </c>
      <c r="R93" s="43"/>
      <c r="S93" s="27">
        <v>0.92</v>
      </c>
      <c r="T93" s="43"/>
      <c r="U93" s="27">
        <v>0.44</v>
      </c>
      <c r="V93" s="43"/>
      <c r="W93" s="27">
        <v>0.24</v>
      </c>
      <c r="X93" s="43"/>
      <c r="Y93" s="27">
        <v>0.28000000000000003</v>
      </c>
      <c r="Z93" s="43"/>
      <c r="AA93" s="27">
        <v>0.52</v>
      </c>
      <c r="AB93" s="43"/>
      <c r="AC93" s="27">
        <v>2.1</v>
      </c>
      <c r="AD93" s="43"/>
      <c r="AE93" s="27">
        <v>1.17</v>
      </c>
      <c r="AF93" s="43"/>
      <c r="AG93" s="27">
        <v>0.83</v>
      </c>
      <c r="AH93" s="43"/>
      <c r="AI93" s="27">
        <v>1.82</v>
      </c>
      <c r="AJ93" s="43"/>
      <c r="AK93" s="27">
        <v>9</v>
      </c>
      <c r="AL93" s="16"/>
      <c r="AM93" s="37">
        <f t="shared" si="8"/>
        <v>9</v>
      </c>
      <c r="AN93" s="36">
        <f t="shared" si="9"/>
        <v>12</v>
      </c>
      <c r="AO93" s="27">
        <v>1972</v>
      </c>
      <c r="AP93" s="37">
        <f t="shared" si="11"/>
        <v>9</v>
      </c>
      <c r="AQ93" s="37">
        <v>11.368473652643303</v>
      </c>
      <c r="AR93" s="50"/>
      <c r="AS93" s="56"/>
      <c r="AT93" s="56"/>
    </row>
    <row r="94" spans="1:46" s="80" customFormat="1" x14ac:dyDescent="0.25">
      <c r="A94" s="14"/>
      <c r="B94" s="14"/>
      <c r="C94" s="14"/>
      <c r="D94" s="14"/>
      <c r="E94" s="17"/>
      <c r="F94" s="17"/>
      <c r="G94" s="17"/>
      <c r="H94" s="17"/>
      <c r="I94" s="17"/>
      <c r="J94" s="17"/>
      <c r="L94" s="27">
        <v>1973</v>
      </c>
      <c r="M94" s="27">
        <v>1.78</v>
      </c>
      <c r="N94" s="43"/>
      <c r="O94" s="27">
        <v>0.44</v>
      </c>
      <c r="P94" s="43"/>
      <c r="Q94" s="27">
        <v>3.3</v>
      </c>
      <c r="R94" s="43"/>
      <c r="S94" s="27">
        <v>0.87</v>
      </c>
      <c r="T94" s="43"/>
      <c r="U94" s="27">
        <v>1.43</v>
      </c>
      <c r="V94" s="43"/>
      <c r="W94" s="27">
        <v>1.31</v>
      </c>
      <c r="X94" s="43"/>
      <c r="Y94" s="27">
        <v>0.26</v>
      </c>
      <c r="Z94" s="43"/>
      <c r="AA94" s="27">
        <v>0.34</v>
      </c>
      <c r="AB94" s="43"/>
      <c r="AC94" s="27">
        <v>0.15</v>
      </c>
      <c r="AD94" s="43"/>
      <c r="AE94" s="27">
        <v>0.86</v>
      </c>
      <c r="AF94" s="43"/>
      <c r="AG94" s="27">
        <v>2.14</v>
      </c>
      <c r="AH94" s="43"/>
      <c r="AI94" s="27">
        <v>1.08</v>
      </c>
      <c r="AJ94" s="43"/>
      <c r="AK94" s="27">
        <v>13.96</v>
      </c>
      <c r="AL94" s="16"/>
      <c r="AM94" s="37">
        <f t="shared" si="8"/>
        <v>13.959999999999999</v>
      </c>
      <c r="AN94" s="36">
        <f t="shared" si="9"/>
        <v>12</v>
      </c>
      <c r="AO94" s="27">
        <v>1973</v>
      </c>
      <c r="AP94" s="37">
        <f t="shared" si="11"/>
        <v>13.959999999999999</v>
      </c>
      <c r="AQ94" s="37">
        <v>11.368473652643303</v>
      </c>
      <c r="AR94" s="50"/>
      <c r="AS94" s="56"/>
      <c r="AT94" s="56"/>
    </row>
    <row r="95" spans="1:46" s="80" customFormat="1" x14ac:dyDescent="0.25">
      <c r="A95" s="36">
        <v>1975</v>
      </c>
      <c r="B95" s="32">
        <v>53388</v>
      </c>
      <c r="C95" s="32">
        <v>17796</v>
      </c>
      <c r="D95" s="14"/>
      <c r="E95" s="17"/>
      <c r="F95" s="17"/>
      <c r="G95" s="17"/>
      <c r="H95" s="17"/>
      <c r="I95" s="17"/>
      <c r="J95" s="17"/>
      <c r="L95" s="27">
        <v>1974</v>
      </c>
      <c r="M95" s="27">
        <v>0.61</v>
      </c>
      <c r="N95" s="43"/>
      <c r="O95" s="27">
        <v>0.6</v>
      </c>
      <c r="P95" s="43"/>
      <c r="Q95" s="27">
        <v>0.9</v>
      </c>
      <c r="R95" s="43"/>
      <c r="S95" s="27">
        <v>0.61</v>
      </c>
      <c r="T95" s="43"/>
      <c r="U95" s="27">
        <v>0.4</v>
      </c>
      <c r="V95" s="43"/>
      <c r="W95" s="27">
        <v>0</v>
      </c>
      <c r="X95" s="43"/>
      <c r="Y95" s="27">
        <v>0.57999999999999996</v>
      </c>
      <c r="Z95" s="43"/>
      <c r="AA95" s="27">
        <v>0.17</v>
      </c>
      <c r="AB95" s="43"/>
      <c r="AC95" s="27">
        <v>0.01</v>
      </c>
      <c r="AD95" s="43"/>
      <c r="AE95" s="27">
        <v>1.72</v>
      </c>
      <c r="AF95" s="43"/>
      <c r="AG95" s="27">
        <v>1</v>
      </c>
      <c r="AH95" s="43"/>
      <c r="AI95" s="27">
        <v>1.18</v>
      </c>
      <c r="AJ95" s="43"/>
      <c r="AK95" s="27">
        <v>7.78</v>
      </c>
      <c r="AL95" s="16"/>
      <c r="AM95" s="37">
        <f t="shared" si="8"/>
        <v>7.7799999999999994</v>
      </c>
      <c r="AN95" s="36">
        <f t="shared" si="9"/>
        <v>12</v>
      </c>
      <c r="AO95" s="27">
        <v>1974</v>
      </c>
      <c r="AP95" s="37">
        <f t="shared" si="11"/>
        <v>7.7799999999999985</v>
      </c>
      <c r="AQ95" s="37">
        <v>11.368473652643303</v>
      </c>
      <c r="AR95" s="50"/>
      <c r="AS95" s="56"/>
      <c r="AT95" s="56"/>
    </row>
    <row r="96" spans="1:46" s="80" customFormat="1" x14ac:dyDescent="0.25">
      <c r="A96" s="36">
        <v>1976</v>
      </c>
      <c r="B96" s="32">
        <v>56151</v>
      </c>
      <c r="C96" s="32">
        <v>18717</v>
      </c>
      <c r="D96" s="14"/>
      <c r="E96" s="17"/>
      <c r="F96" s="17"/>
      <c r="G96" s="17"/>
      <c r="H96" s="17"/>
      <c r="I96" s="17"/>
      <c r="J96" s="17"/>
      <c r="L96" s="27">
        <v>1975</v>
      </c>
      <c r="M96" s="27">
        <v>1.47</v>
      </c>
      <c r="N96" s="43"/>
      <c r="O96" s="27">
        <v>0.86</v>
      </c>
      <c r="P96" s="43"/>
      <c r="Q96" s="27">
        <v>1.89</v>
      </c>
      <c r="R96" s="43"/>
      <c r="S96" s="27">
        <v>3</v>
      </c>
      <c r="T96" s="43"/>
      <c r="U96" s="27">
        <v>3.12</v>
      </c>
      <c r="V96" s="43"/>
      <c r="W96" s="27">
        <v>1.06</v>
      </c>
      <c r="X96" s="43"/>
      <c r="Y96" s="27">
        <v>0.35</v>
      </c>
      <c r="Z96" s="43"/>
      <c r="AA96" s="27">
        <v>0.53</v>
      </c>
      <c r="AB96" s="43"/>
      <c r="AC96" s="27">
        <v>0.63</v>
      </c>
      <c r="AD96" s="43"/>
      <c r="AE96" s="27">
        <v>3.25</v>
      </c>
      <c r="AF96" s="43"/>
      <c r="AG96" s="27">
        <v>1.21</v>
      </c>
      <c r="AH96" s="43"/>
      <c r="AI96" s="27">
        <v>0.93</v>
      </c>
      <c r="AJ96" s="43"/>
      <c r="AK96" s="27">
        <v>18.3</v>
      </c>
      <c r="AL96" s="16"/>
      <c r="AM96" s="37">
        <f t="shared" si="8"/>
        <v>18.3</v>
      </c>
      <c r="AN96" s="36">
        <f t="shared" si="9"/>
        <v>12</v>
      </c>
      <c r="AO96" s="27">
        <v>1975</v>
      </c>
      <c r="AP96" s="37">
        <f t="shared" si="11"/>
        <v>18.3</v>
      </c>
      <c r="AQ96" s="37">
        <v>11.368473652643303</v>
      </c>
      <c r="AR96" s="50"/>
      <c r="AS96" s="56">
        <v>53.387999999999998</v>
      </c>
      <c r="AT96" s="56">
        <v>17.795999999999999</v>
      </c>
    </row>
    <row r="97" spans="1:46" s="80" customFormat="1" x14ac:dyDescent="0.25">
      <c r="A97" s="36">
        <v>1977</v>
      </c>
      <c r="B97" s="32">
        <v>52956</v>
      </c>
      <c r="C97" s="32">
        <v>19988</v>
      </c>
      <c r="J97" s="17"/>
      <c r="L97" s="27">
        <v>1976</v>
      </c>
      <c r="M97" s="27">
        <v>0.5</v>
      </c>
      <c r="N97" s="43"/>
      <c r="O97" s="27">
        <v>1.55</v>
      </c>
      <c r="P97" s="43"/>
      <c r="Q97" s="27">
        <v>1.01</v>
      </c>
      <c r="R97" s="43"/>
      <c r="S97" s="27">
        <v>1.37</v>
      </c>
      <c r="T97" s="43"/>
      <c r="U97" s="27">
        <v>0.93</v>
      </c>
      <c r="V97" s="43"/>
      <c r="W97" s="27">
        <v>0.74</v>
      </c>
      <c r="X97" s="43"/>
      <c r="Y97" s="27">
        <v>2.33</v>
      </c>
      <c r="Z97" s="43"/>
      <c r="AA97" s="27">
        <v>1.1100000000000001</v>
      </c>
      <c r="AB97" s="43"/>
      <c r="AC97" s="27">
        <v>1.72</v>
      </c>
      <c r="AD97" s="43"/>
      <c r="AE97" s="27">
        <v>0.99</v>
      </c>
      <c r="AF97" s="43"/>
      <c r="AG97" s="27">
        <v>0.33</v>
      </c>
      <c r="AH97" s="43"/>
      <c r="AI97" s="27">
        <v>0.15</v>
      </c>
      <c r="AJ97" s="43"/>
      <c r="AK97" s="27">
        <v>12.73</v>
      </c>
      <c r="AL97" s="16"/>
      <c r="AM97" s="37">
        <f t="shared" si="8"/>
        <v>12.73</v>
      </c>
      <c r="AN97" s="36">
        <f t="shared" si="9"/>
        <v>12</v>
      </c>
      <c r="AO97" s="27">
        <v>1976</v>
      </c>
      <c r="AP97" s="37">
        <f t="shared" si="11"/>
        <v>12.729999999999999</v>
      </c>
      <c r="AQ97" s="37">
        <v>11.368473652643303</v>
      </c>
      <c r="AR97" s="50"/>
      <c r="AS97" s="56">
        <v>56.151000000000003</v>
      </c>
      <c r="AT97" s="56">
        <v>18.716999999999999</v>
      </c>
    </row>
    <row r="98" spans="1:46" s="80" customFormat="1" x14ac:dyDescent="0.25">
      <c r="A98" s="36">
        <v>1978</v>
      </c>
      <c r="B98" s="75">
        <v>59760</v>
      </c>
      <c r="C98" s="32">
        <v>21855</v>
      </c>
      <c r="I98" s="17"/>
      <c r="J98" s="17"/>
      <c r="L98" s="27">
        <v>1977</v>
      </c>
      <c r="M98" s="27">
        <v>0.5</v>
      </c>
      <c r="N98" s="43"/>
      <c r="O98" s="27">
        <v>0.48</v>
      </c>
      <c r="P98" s="43"/>
      <c r="Q98" s="27">
        <v>1.56</v>
      </c>
      <c r="R98" s="43"/>
      <c r="S98" s="27">
        <v>0.84</v>
      </c>
      <c r="T98" s="43"/>
      <c r="U98" s="27">
        <v>3</v>
      </c>
      <c r="V98" s="43"/>
      <c r="W98" s="27">
        <v>1.5</v>
      </c>
      <c r="X98" s="43"/>
      <c r="Y98" s="27">
        <v>0.44</v>
      </c>
      <c r="Z98" s="43"/>
      <c r="AA98" s="27">
        <v>3.34</v>
      </c>
      <c r="AB98" s="43"/>
      <c r="AC98" s="27">
        <v>0.95</v>
      </c>
      <c r="AD98" s="43"/>
      <c r="AE98" s="27">
        <v>0.05</v>
      </c>
      <c r="AF98" s="43"/>
      <c r="AG98" s="27">
        <v>0.5</v>
      </c>
      <c r="AH98" s="43"/>
      <c r="AI98" s="27">
        <v>0.67</v>
      </c>
      <c r="AJ98" s="43"/>
      <c r="AK98" s="27">
        <v>13.83</v>
      </c>
      <c r="AL98" s="16"/>
      <c r="AM98" s="37">
        <f t="shared" si="8"/>
        <v>13.83</v>
      </c>
      <c r="AN98" s="36">
        <f t="shared" si="9"/>
        <v>12</v>
      </c>
      <c r="AO98" s="27">
        <v>1977</v>
      </c>
      <c r="AP98" s="37">
        <f t="shared" si="11"/>
        <v>13.83</v>
      </c>
      <c r="AQ98" s="37">
        <v>11.368473652643303</v>
      </c>
      <c r="AR98" s="50"/>
      <c r="AS98" s="56">
        <v>52.956000000000003</v>
      </c>
      <c r="AT98" s="56">
        <v>19.988</v>
      </c>
    </row>
    <row r="99" spans="1:46" s="80" customFormat="1" x14ac:dyDescent="0.25">
      <c r="A99" s="36">
        <v>1979</v>
      </c>
      <c r="B99" s="75">
        <v>61839</v>
      </c>
      <c r="C99" s="32">
        <v>22583</v>
      </c>
      <c r="D99" s="14"/>
      <c r="I99" s="17"/>
      <c r="J99" s="17"/>
      <c r="L99" s="27">
        <v>1978</v>
      </c>
      <c r="M99" s="27">
        <v>1.29</v>
      </c>
      <c r="N99" s="43"/>
      <c r="O99" s="27">
        <v>2.0299999999999998</v>
      </c>
      <c r="P99" s="43"/>
      <c r="Q99" s="27">
        <v>2.08</v>
      </c>
      <c r="R99" s="43"/>
      <c r="S99" s="27">
        <v>3.68</v>
      </c>
      <c r="T99" s="43"/>
      <c r="U99" s="27">
        <v>0.53</v>
      </c>
      <c r="V99" s="43"/>
      <c r="W99" s="27">
        <v>0.02</v>
      </c>
      <c r="X99" s="43"/>
      <c r="Y99" s="27">
        <v>0.13</v>
      </c>
      <c r="Z99" s="43"/>
      <c r="AA99" s="27">
        <v>0.09</v>
      </c>
      <c r="AB99" s="43"/>
      <c r="AC99" s="27">
        <v>2.74</v>
      </c>
      <c r="AD99" s="43"/>
      <c r="AE99" s="27">
        <v>1.05</v>
      </c>
      <c r="AF99" s="43"/>
      <c r="AG99" s="27">
        <v>0.76</v>
      </c>
      <c r="AH99" s="43"/>
      <c r="AI99" s="27">
        <v>1.48</v>
      </c>
      <c r="AJ99" s="43"/>
      <c r="AK99" s="27">
        <v>15.88</v>
      </c>
      <c r="AL99" s="16"/>
      <c r="AM99" s="37">
        <f t="shared" si="8"/>
        <v>15.88</v>
      </c>
      <c r="AN99" s="36">
        <f t="shared" si="9"/>
        <v>12</v>
      </c>
      <c r="AO99" s="27">
        <v>1978</v>
      </c>
      <c r="AP99" s="37">
        <f t="shared" si="11"/>
        <v>15.88</v>
      </c>
      <c r="AQ99" s="37">
        <v>11.368473652643303</v>
      </c>
      <c r="AR99" s="50"/>
      <c r="AS99" s="56">
        <v>59.76</v>
      </c>
      <c r="AT99" s="56">
        <v>21.855</v>
      </c>
    </row>
    <row r="100" spans="1:46" s="80" customFormat="1" x14ac:dyDescent="0.25">
      <c r="A100" s="36">
        <v>1980</v>
      </c>
      <c r="B100" s="75">
        <v>64035</v>
      </c>
      <c r="C100" s="32">
        <v>23055</v>
      </c>
      <c r="D100" s="14"/>
      <c r="E100" s="17"/>
      <c r="F100" s="17"/>
      <c r="I100" s="17"/>
      <c r="J100" s="17"/>
      <c r="L100" s="27">
        <v>1979</v>
      </c>
      <c r="M100" s="27">
        <v>1</v>
      </c>
      <c r="N100" s="43"/>
      <c r="O100" s="27">
        <v>0.51</v>
      </c>
      <c r="P100" s="43"/>
      <c r="Q100" s="27">
        <v>1.38</v>
      </c>
      <c r="R100" s="43"/>
      <c r="S100" s="27">
        <v>1.33</v>
      </c>
      <c r="T100" s="43"/>
      <c r="U100" s="27">
        <v>0.81</v>
      </c>
      <c r="V100" s="43"/>
      <c r="W100" s="27">
        <v>0.26</v>
      </c>
      <c r="X100" s="43"/>
      <c r="Y100" s="27">
        <v>0.84</v>
      </c>
      <c r="Z100" s="43"/>
      <c r="AA100" s="27">
        <v>2.16</v>
      </c>
      <c r="AB100" s="43"/>
      <c r="AC100" s="27">
        <v>7.0000000000000007E-2</v>
      </c>
      <c r="AD100" s="43"/>
      <c r="AE100" s="27">
        <v>0.62</v>
      </c>
      <c r="AF100" s="43"/>
      <c r="AG100" s="27">
        <v>0.51</v>
      </c>
      <c r="AH100" s="43"/>
      <c r="AI100" s="27">
        <v>0.25</v>
      </c>
      <c r="AJ100" s="43"/>
      <c r="AK100" s="27">
        <v>9.74</v>
      </c>
      <c r="AL100" s="16"/>
      <c r="AM100" s="37">
        <f t="shared" si="8"/>
        <v>9.7399999999999984</v>
      </c>
      <c r="AN100" s="36">
        <f t="shared" si="9"/>
        <v>12</v>
      </c>
      <c r="AO100" s="27">
        <v>1979</v>
      </c>
      <c r="AP100" s="37">
        <f t="shared" si="11"/>
        <v>9.7399999999999984</v>
      </c>
      <c r="AQ100" s="37">
        <v>11.368473652643303</v>
      </c>
      <c r="AR100" s="50"/>
      <c r="AS100" s="56">
        <v>61.838999999999999</v>
      </c>
      <c r="AT100" s="56">
        <v>22.582999999999998</v>
      </c>
    </row>
    <row r="101" spans="1:46" s="80" customFormat="1" ht="14.45" customHeight="1" x14ac:dyDescent="0.25">
      <c r="A101" s="36">
        <v>1981</v>
      </c>
      <c r="B101" s="75">
        <v>71745</v>
      </c>
      <c r="C101" s="32">
        <v>25279</v>
      </c>
      <c r="D101" s="14"/>
      <c r="E101" s="17"/>
      <c r="F101" s="17"/>
      <c r="G101" s="17"/>
      <c r="H101" s="17"/>
      <c r="I101" s="17"/>
      <c r="J101" s="17"/>
      <c r="L101" s="27">
        <v>1980</v>
      </c>
      <c r="M101" s="27">
        <v>2.0099999999999998</v>
      </c>
      <c r="N101" s="43"/>
      <c r="O101" s="27">
        <v>0.82</v>
      </c>
      <c r="P101" s="43"/>
      <c r="Q101" s="27">
        <v>0.75</v>
      </c>
      <c r="R101" s="43"/>
      <c r="S101" s="27">
        <v>0.57999999999999996</v>
      </c>
      <c r="T101" s="43"/>
      <c r="U101" s="27">
        <v>4.63</v>
      </c>
      <c r="V101" s="43"/>
      <c r="W101" s="27">
        <v>0.45</v>
      </c>
      <c r="X101" s="43"/>
      <c r="Y101" s="27">
        <v>1.53</v>
      </c>
      <c r="Z101" s="43"/>
      <c r="AA101" s="27">
        <v>0.17</v>
      </c>
      <c r="AB101" s="43"/>
      <c r="AC101" s="27">
        <v>2.06</v>
      </c>
      <c r="AD101" s="43"/>
      <c r="AE101" s="27">
        <v>0.7</v>
      </c>
      <c r="AF101" s="43"/>
      <c r="AG101" s="27">
        <v>1.62</v>
      </c>
      <c r="AH101" s="43"/>
      <c r="AI101" s="27">
        <v>0.16</v>
      </c>
      <c r="AJ101" s="43"/>
      <c r="AK101" s="27">
        <v>15.48</v>
      </c>
      <c r="AL101" s="16"/>
      <c r="AM101" s="37">
        <f t="shared" si="8"/>
        <v>15.479999999999997</v>
      </c>
      <c r="AN101" s="36">
        <f t="shared" si="9"/>
        <v>12</v>
      </c>
      <c r="AO101" s="27">
        <v>1980</v>
      </c>
      <c r="AP101" s="37">
        <f t="shared" si="11"/>
        <v>15.479999999999997</v>
      </c>
      <c r="AQ101" s="37">
        <v>11.368473652643303</v>
      </c>
      <c r="AR101" s="50"/>
      <c r="AS101" s="56">
        <v>64.034999999999997</v>
      </c>
      <c r="AT101" s="56">
        <v>23.055</v>
      </c>
    </row>
    <row r="102" spans="1:46" s="80" customFormat="1" ht="14.45" customHeight="1" x14ac:dyDescent="0.25">
      <c r="A102" s="36">
        <v>1982</v>
      </c>
      <c r="B102" s="32">
        <v>73336</v>
      </c>
      <c r="C102" s="32">
        <v>25305</v>
      </c>
      <c r="D102" s="14"/>
      <c r="E102" s="17"/>
      <c r="F102" s="17"/>
      <c r="G102" s="17"/>
      <c r="H102" s="17"/>
      <c r="I102" s="17"/>
      <c r="J102" s="17"/>
      <c r="L102" s="27">
        <v>1981</v>
      </c>
      <c r="M102" s="27">
        <v>0.72</v>
      </c>
      <c r="N102" s="43"/>
      <c r="O102" s="27">
        <v>0.19</v>
      </c>
      <c r="P102" s="43"/>
      <c r="Q102" s="27">
        <v>2.4700000000000002</v>
      </c>
      <c r="R102" s="43"/>
      <c r="S102" s="27">
        <v>0.63</v>
      </c>
      <c r="T102" s="43"/>
      <c r="U102" s="27">
        <v>2.2999999999999998</v>
      </c>
      <c r="V102" s="43"/>
      <c r="W102" s="27">
        <v>0.34</v>
      </c>
      <c r="X102" s="43"/>
      <c r="Y102" s="27">
        <v>0</v>
      </c>
      <c r="Z102" s="43"/>
      <c r="AA102" s="27">
        <v>0</v>
      </c>
      <c r="AB102" s="43"/>
      <c r="AC102" s="27">
        <v>0.16</v>
      </c>
      <c r="AD102" s="43"/>
      <c r="AE102" s="27">
        <v>1.74</v>
      </c>
      <c r="AF102" s="43"/>
      <c r="AG102" s="27">
        <v>0.12</v>
      </c>
      <c r="AH102" s="43"/>
      <c r="AI102" s="27">
        <v>0.83</v>
      </c>
      <c r="AJ102" s="43"/>
      <c r="AK102" s="27">
        <v>9.5</v>
      </c>
      <c r="AL102" s="16"/>
      <c r="AM102" s="37">
        <f t="shared" si="8"/>
        <v>9.4999999999999982</v>
      </c>
      <c r="AN102" s="36">
        <f t="shared" si="9"/>
        <v>12</v>
      </c>
      <c r="AO102" s="27">
        <v>1981</v>
      </c>
      <c r="AP102" s="37">
        <f t="shared" si="11"/>
        <v>9.4999999999999982</v>
      </c>
      <c r="AQ102" s="37">
        <v>11.368473652643303</v>
      </c>
      <c r="AR102" s="50"/>
      <c r="AS102" s="56">
        <v>71.745000000000005</v>
      </c>
      <c r="AT102" s="56">
        <v>25.279</v>
      </c>
    </row>
    <row r="103" spans="1:46" s="80" customFormat="1" x14ac:dyDescent="0.25">
      <c r="A103" s="36">
        <v>1983</v>
      </c>
      <c r="B103" s="32">
        <v>71857</v>
      </c>
      <c r="C103" s="32">
        <v>24812</v>
      </c>
      <c r="E103" s="17"/>
      <c r="F103" s="17"/>
      <c r="G103" s="17"/>
      <c r="H103" s="17"/>
      <c r="I103" s="17"/>
      <c r="J103" s="17"/>
      <c r="L103" s="27"/>
      <c r="M103" s="27"/>
      <c r="N103" s="43"/>
      <c r="O103" s="27"/>
      <c r="P103" s="43"/>
      <c r="Q103" s="27"/>
      <c r="R103" s="43"/>
      <c r="S103" s="27"/>
      <c r="T103" s="43"/>
      <c r="U103" s="27"/>
      <c r="V103" s="43"/>
      <c r="W103" s="27"/>
      <c r="X103" s="43"/>
      <c r="Y103" s="27"/>
      <c r="Z103" s="43"/>
      <c r="AA103" s="27"/>
      <c r="AB103" s="43"/>
      <c r="AC103" s="27"/>
      <c r="AD103" s="43"/>
      <c r="AE103" s="27"/>
      <c r="AF103" s="43"/>
      <c r="AG103" s="27"/>
      <c r="AH103" s="43"/>
      <c r="AI103" s="27"/>
      <c r="AJ103" s="43"/>
      <c r="AK103" s="27"/>
      <c r="AL103" s="16"/>
      <c r="AM103" s="51"/>
      <c r="AN103" s="50"/>
      <c r="AO103" s="22">
        <v>29719</v>
      </c>
      <c r="AP103" s="51"/>
      <c r="AQ103" s="51"/>
      <c r="AR103" s="21">
        <v>0.57036799999999999</v>
      </c>
      <c r="AS103" s="56"/>
      <c r="AT103" s="56"/>
    </row>
    <row r="104" spans="1:46" s="80" customFormat="1" x14ac:dyDescent="0.25">
      <c r="A104" s="36">
        <v>1984</v>
      </c>
      <c r="B104" s="32">
        <v>78730</v>
      </c>
      <c r="C104" s="55">
        <v>26844</v>
      </c>
      <c r="E104" s="17"/>
      <c r="F104" s="17"/>
      <c r="G104" s="17"/>
      <c r="H104" s="17"/>
      <c r="I104" s="17"/>
      <c r="J104" s="17"/>
      <c r="L104" s="27"/>
      <c r="M104" s="27"/>
      <c r="N104" s="43"/>
      <c r="O104" s="27"/>
      <c r="P104" s="43"/>
      <c r="Q104" s="27"/>
      <c r="R104" s="43"/>
      <c r="S104" s="27"/>
      <c r="T104" s="43"/>
      <c r="U104" s="27"/>
      <c r="V104" s="43"/>
      <c r="W104" s="27"/>
      <c r="X104" s="43"/>
      <c r="Y104" s="27"/>
      <c r="Z104" s="43"/>
      <c r="AA104" s="27"/>
      <c r="AB104" s="43"/>
      <c r="AC104" s="27"/>
      <c r="AD104" s="43"/>
      <c r="AE104" s="27"/>
      <c r="AF104" s="43"/>
      <c r="AG104" s="27"/>
      <c r="AH104" s="43"/>
      <c r="AI104" s="27"/>
      <c r="AJ104" s="43"/>
      <c r="AK104" s="27"/>
      <c r="AL104" s="16"/>
      <c r="AM104" s="51"/>
      <c r="AN104" s="50"/>
      <c r="AO104" s="22">
        <v>29862</v>
      </c>
      <c r="AP104" s="51"/>
      <c r="AQ104" s="51"/>
      <c r="AR104" s="21">
        <v>6.6839999999999997E-2</v>
      </c>
      <c r="AS104" s="56"/>
      <c r="AT104" s="56"/>
    </row>
    <row r="105" spans="1:46" s="80" customFormat="1" x14ac:dyDescent="0.25">
      <c r="A105" s="36">
        <v>1985</v>
      </c>
      <c r="B105" s="75">
        <v>77848</v>
      </c>
      <c r="C105" s="55">
        <v>26844</v>
      </c>
      <c r="H105" s="17"/>
      <c r="I105" s="17"/>
      <c r="J105" s="17"/>
      <c r="L105" s="27">
        <v>1982</v>
      </c>
      <c r="M105" s="27">
        <v>1.4</v>
      </c>
      <c r="N105" s="43"/>
      <c r="O105" s="27">
        <v>0.36</v>
      </c>
      <c r="P105" s="43"/>
      <c r="Q105" s="27">
        <v>3.08</v>
      </c>
      <c r="R105" s="43"/>
      <c r="S105" s="27">
        <v>0.89</v>
      </c>
      <c r="T105" s="43"/>
      <c r="U105" s="27">
        <v>1.1200000000000001</v>
      </c>
      <c r="V105" s="43"/>
      <c r="W105" s="27">
        <v>0.78</v>
      </c>
      <c r="X105" s="43"/>
      <c r="Y105" s="27">
        <v>1.86</v>
      </c>
      <c r="Z105" s="43"/>
      <c r="AA105" s="27">
        <v>1.26</v>
      </c>
      <c r="AB105" s="43"/>
      <c r="AC105" s="27">
        <v>4.1900000000000004</v>
      </c>
      <c r="AD105" s="43"/>
      <c r="AE105" s="27">
        <v>1.1100000000000001</v>
      </c>
      <c r="AF105" s="43"/>
      <c r="AG105" s="27">
        <v>0.7</v>
      </c>
      <c r="AH105" s="43"/>
      <c r="AI105" s="27">
        <v>0.91</v>
      </c>
      <c r="AJ105" s="43"/>
      <c r="AK105" s="27">
        <v>17.66</v>
      </c>
      <c r="AL105" s="16"/>
      <c r="AM105" s="37">
        <f t="shared" si="8"/>
        <v>17.66</v>
      </c>
      <c r="AN105" s="36">
        <f t="shared" si="9"/>
        <v>12</v>
      </c>
      <c r="AO105" s="27">
        <v>1982</v>
      </c>
      <c r="AP105" s="37">
        <f t="shared" si="11"/>
        <v>17.66</v>
      </c>
      <c r="AQ105" s="37">
        <v>11.368473652643303</v>
      </c>
      <c r="AR105" s="50"/>
      <c r="AS105" s="56">
        <v>73.335999999999999</v>
      </c>
      <c r="AT105" s="56">
        <v>25.305</v>
      </c>
    </row>
    <row r="106" spans="1:46" s="80" customFormat="1" x14ac:dyDescent="0.25">
      <c r="A106" s="36">
        <v>1986</v>
      </c>
      <c r="B106" s="75">
        <v>58883</v>
      </c>
      <c r="C106" s="55">
        <v>20656</v>
      </c>
      <c r="D106" s="14"/>
      <c r="I106" s="17"/>
      <c r="J106" s="17"/>
      <c r="L106" s="27"/>
      <c r="M106" s="27"/>
      <c r="N106" s="43"/>
      <c r="O106" s="27"/>
      <c r="P106" s="43"/>
      <c r="Q106" s="27"/>
      <c r="R106" s="43"/>
      <c r="S106" s="27"/>
      <c r="T106" s="43"/>
      <c r="U106" s="27"/>
      <c r="V106" s="43"/>
      <c r="W106" s="27"/>
      <c r="X106" s="43"/>
      <c r="Y106" s="27"/>
      <c r="Z106" s="43"/>
      <c r="AA106" s="27"/>
      <c r="AB106" s="43"/>
      <c r="AC106" s="27"/>
      <c r="AD106" s="43"/>
      <c r="AE106" s="27"/>
      <c r="AF106" s="43"/>
      <c r="AG106" s="27"/>
      <c r="AH106" s="43"/>
      <c r="AI106" s="27"/>
      <c r="AJ106" s="43"/>
      <c r="AK106" s="27"/>
      <c r="AL106" s="16"/>
      <c r="AM106" s="51"/>
      <c r="AN106" s="50"/>
      <c r="AO106" s="22">
        <v>30020</v>
      </c>
      <c r="AP106" s="51"/>
      <c r="AQ106" s="51"/>
      <c r="AR106" s="21">
        <v>0.28964000000000001</v>
      </c>
      <c r="AS106" s="56"/>
      <c r="AT106" s="56"/>
    </row>
    <row r="107" spans="1:46" s="80" customFormat="1" x14ac:dyDescent="0.25">
      <c r="A107" s="36">
        <v>1987</v>
      </c>
      <c r="B107" s="75">
        <v>66028</v>
      </c>
      <c r="C107" s="32">
        <v>22966</v>
      </c>
      <c r="G107" s="17"/>
      <c r="H107" s="17"/>
      <c r="I107" s="17"/>
      <c r="J107" s="17"/>
      <c r="L107" s="27"/>
      <c r="M107" s="27"/>
      <c r="N107" s="43"/>
      <c r="O107" s="27"/>
      <c r="P107" s="43"/>
      <c r="Q107" s="27"/>
      <c r="R107" s="43"/>
      <c r="S107" s="27"/>
      <c r="T107" s="43"/>
      <c r="U107" s="27"/>
      <c r="V107" s="43"/>
      <c r="W107" s="27"/>
      <c r="X107" s="43"/>
      <c r="Y107" s="27"/>
      <c r="Z107" s="43"/>
      <c r="AA107" s="27"/>
      <c r="AB107" s="43"/>
      <c r="AC107" s="27"/>
      <c r="AD107" s="43"/>
      <c r="AE107" s="27"/>
      <c r="AF107" s="43"/>
      <c r="AG107" s="27"/>
      <c r="AH107" s="43"/>
      <c r="AI107" s="27"/>
      <c r="AJ107" s="43"/>
      <c r="AK107" s="27"/>
      <c r="AL107" s="16"/>
      <c r="AM107" s="51"/>
      <c r="AN107" s="50"/>
      <c r="AO107" s="22">
        <v>30062</v>
      </c>
      <c r="AP107" s="51"/>
      <c r="AQ107" s="51"/>
      <c r="AR107" s="21">
        <v>0.42899999999999999</v>
      </c>
      <c r="AS107" s="56"/>
      <c r="AT107" s="56"/>
    </row>
    <row r="108" spans="1:46" s="80" customFormat="1" x14ac:dyDescent="0.25">
      <c r="A108" s="36">
        <v>1988</v>
      </c>
      <c r="B108" s="75">
        <v>63356</v>
      </c>
      <c r="C108" s="32">
        <v>21569</v>
      </c>
      <c r="D108" s="14"/>
      <c r="E108" s="17"/>
      <c r="F108" s="17"/>
      <c r="G108" s="17"/>
      <c r="H108" s="17"/>
      <c r="I108" s="17"/>
      <c r="J108" s="17"/>
      <c r="L108" s="27"/>
      <c r="M108" s="27"/>
      <c r="N108" s="43"/>
      <c r="O108" s="27"/>
      <c r="P108" s="43"/>
      <c r="Q108" s="27"/>
      <c r="R108" s="43"/>
      <c r="S108" s="27"/>
      <c r="T108" s="43"/>
      <c r="U108" s="27"/>
      <c r="V108" s="43"/>
      <c r="W108" s="27"/>
      <c r="X108" s="43"/>
      <c r="Y108" s="27"/>
      <c r="Z108" s="43"/>
      <c r="AA108" s="27"/>
      <c r="AB108" s="43"/>
      <c r="AC108" s="27"/>
      <c r="AD108" s="43"/>
      <c r="AE108" s="27"/>
      <c r="AF108" s="43"/>
      <c r="AG108" s="27"/>
      <c r="AH108" s="43"/>
      <c r="AI108" s="27"/>
      <c r="AJ108" s="43"/>
      <c r="AK108" s="27"/>
      <c r="AL108" s="16"/>
      <c r="AM108" s="51"/>
      <c r="AN108" s="50"/>
      <c r="AO108" s="22">
        <v>30071</v>
      </c>
      <c r="AP108" s="51"/>
      <c r="AQ108" s="51"/>
      <c r="AR108" s="21">
        <v>0.76900000000000002</v>
      </c>
      <c r="AS108" s="56"/>
      <c r="AT108" s="56"/>
    </row>
    <row r="109" spans="1:46" s="80" customFormat="1" x14ac:dyDescent="0.25">
      <c r="A109" s="36">
        <v>1989</v>
      </c>
      <c r="B109" s="32">
        <v>66734</v>
      </c>
      <c r="C109" s="32">
        <v>23485</v>
      </c>
      <c r="D109" s="14"/>
      <c r="E109" s="17"/>
      <c r="F109" s="17"/>
      <c r="G109" s="17"/>
      <c r="H109" s="17"/>
      <c r="I109" s="17"/>
      <c r="J109" s="17"/>
      <c r="L109" s="27">
        <v>1983</v>
      </c>
      <c r="M109" s="27">
        <v>2.4900000000000002</v>
      </c>
      <c r="N109" s="43"/>
      <c r="O109" s="27">
        <v>0.59</v>
      </c>
      <c r="P109" s="43"/>
      <c r="Q109" s="27">
        <v>2.64</v>
      </c>
      <c r="R109" s="43"/>
      <c r="S109" s="27">
        <v>2.3199999999999998</v>
      </c>
      <c r="T109" s="43"/>
      <c r="U109" s="27">
        <v>0.66</v>
      </c>
      <c r="V109" s="43"/>
      <c r="W109" s="27">
        <v>1.49</v>
      </c>
      <c r="X109" s="43"/>
      <c r="Y109" s="27">
        <v>0.32</v>
      </c>
      <c r="Z109" s="43"/>
      <c r="AA109" s="27">
        <v>4.42</v>
      </c>
      <c r="AB109" s="43"/>
      <c r="AC109" s="27">
        <v>1.41</v>
      </c>
      <c r="AD109" s="43"/>
      <c r="AE109" s="27">
        <v>1.56</v>
      </c>
      <c r="AF109" s="43"/>
      <c r="AG109" s="27">
        <v>1.37</v>
      </c>
      <c r="AH109" s="43"/>
      <c r="AI109" s="27">
        <v>3.65</v>
      </c>
      <c r="AJ109" s="43"/>
      <c r="AK109" s="27">
        <v>22.92</v>
      </c>
      <c r="AL109" s="16"/>
      <c r="AM109" s="37">
        <f t="shared" si="8"/>
        <v>22.919999999999998</v>
      </c>
      <c r="AN109" s="36">
        <f t="shared" si="9"/>
        <v>12</v>
      </c>
      <c r="AO109" s="27">
        <v>1983</v>
      </c>
      <c r="AP109" s="37">
        <f t="shared" si="11"/>
        <v>22.919999999999998</v>
      </c>
      <c r="AQ109" s="37">
        <v>11.368473652643303</v>
      </c>
      <c r="AR109" s="50"/>
      <c r="AS109" s="56">
        <v>71.856999999999999</v>
      </c>
      <c r="AT109" s="56">
        <v>24.812000000000001</v>
      </c>
    </row>
    <row r="110" spans="1:46" s="80" customFormat="1" x14ac:dyDescent="0.25">
      <c r="A110" s="36">
        <v>1990</v>
      </c>
      <c r="B110" s="32">
        <v>64210</v>
      </c>
      <c r="C110" s="32">
        <v>22235</v>
      </c>
      <c r="D110" s="14"/>
      <c r="E110" s="17"/>
      <c r="F110" s="17"/>
      <c r="G110" s="17"/>
      <c r="H110" s="17"/>
      <c r="I110" s="17"/>
      <c r="J110" s="17"/>
      <c r="L110" s="27"/>
      <c r="M110" s="27"/>
      <c r="N110" s="43"/>
      <c r="O110" s="27"/>
      <c r="P110" s="43"/>
      <c r="Q110" s="27"/>
      <c r="R110" s="43"/>
      <c r="S110" s="27"/>
      <c r="T110" s="43"/>
      <c r="U110" s="27"/>
      <c r="V110" s="43"/>
      <c r="W110" s="27"/>
      <c r="X110" s="43"/>
      <c r="Y110" s="27"/>
      <c r="Z110" s="43"/>
      <c r="AA110" s="27"/>
      <c r="AB110" s="43"/>
      <c r="AC110" s="27"/>
      <c r="AD110" s="43"/>
      <c r="AE110" s="27"/>
      <c r="AF110" s="43"/>
      <c r="AG110" s="27"/>
      <c r="AH110" s="43"/>
      <c r="AI110" s="27"/>
      <c r="AJ110" s="43"/>
      <c r="AK110" s="27"/>
      <c r="AL110" s="16"/>
      <c r="AM110" s="51"/>
      <c r="AN110" s="50"/>
      <c r="AO110" s="22">
        <v>30503</v>
      </c>
      <c r="AP110" s="51"/>
      <c r="AQ110" s="51"/>
      <c r="AR110" s="21">
        <v>2.39</v>
      </c>
      <c r="AS110" s="56"/>
      <c r="AT110" s="56"/>
    </row>
    <row r="111" spans="1:46" s="80" customFormat="1" x14ac:dyDescent="0.25">
      <c r="A111" s="36">
        <v>1991</v>
      </c>
      <c r="B111" s="32"/>
      <c r="C111" s="32"/>
      <c r="D111" s="14"/>
      <c r="E111" s="17"/>
      <c r="F111" s="17"/>
      <c r="G111" s="17"/>
      <c r="H111" s="17"/>
      <c r="I111" s="17"/>
      <c r="J111" s="17"/>
      <c r="L111" s="27"/>
      <c r="M111" s="27"/>
      <c r="N111" s="43"/>
      <c r="O111" s="27"/>
      <c r="P111" s="43"/>
      <c r="Q111" s="27"/>
      <c r="R111" s="43"/>
      <c r="S111" s="27"/>
      <c r="T111" s="43"/>
      <c r="U111" s="27"/>
      <c r="V111" s="43"/>
      <c r="W111" s="27"/>
      <c r="X111" s="43"/>
      <c r="Y111" s="27"/>
      <c r="Z111" s="43"/>
      <c r="AA111" s="27"/>
      <c r="AB111" s="43"/>
      <c r="AC111" s="27"/>
      <c r="AD111" s="43"/>
      <c r="AE111" s="27"/>
      <c r="AF111" s="43"/>
      <c r="AG111" s="27"/>
      <c r="AH111" s="43"/>
      <c r="AI111" s="27"/>
      <c r="AJ111" s="43"/>
      <c r="AK111" s="27"/>
      <c r="AL111" s="16"/>
      <c r="AM111" s="51"/>
      <c r="AN111" s="50"/>
      <c r="AO111" s="22">
        <v>30531</v>
      </c>
      <c r="AP111" s="51"/>
      <c r="AQ111" s="51"/>
      <c r="AR111" s="21">
        <v>2.82</v>
      </c>
      <c r="AS111" s="56"/>
      <c r="AT111" s="56"/>
    </row>
    <row r="112" spans="1:46" s="80" customFormat="1" x14ac:dyDescent="0.25">
      <c r="A112" s="36">
        <v>1992</v>
      </c>
      <c r="B112" s="75">
        <v>58585</v>
      </c>
      <c r="C112" s="32">
        <v>20640</v>
      </c>
      <c r="D112" s="14"/>
      <c r="E112" s="17"/>
      <c r="F112" s="17"/>
      <c r="G112" s="17"/>
      <c r="H112" s="17"/>
      <c r="I112" s="17"/>
      <c r="J112" s="17"/>
      <c r="L112" s="27"/>
      <c r="M112" s="27"/>
      <c r="N112" s="43"/>
      <c r="O112" s="27"/>
      <c r="P112" s="43"/>
      <c r="Q112" s="27"/>
      <c r="R112" s="43"/>
      <c r="S112" s="27"/>
      <c r="T112" s="43"/>
      <c r="U112" s="27"/>
      <c r="V112" s="43"/>
      <c r="W112" s="27"/>
      <c r="X112" s="43"/>
      <c r="Y112" s="27"/>
      <c r="Z112" s="43"/>
      <c r="AA112" s="27"/>
      <c r="AB112" s="43"/>
      <c r="AC112" s="27"/>
      <c r="AD112" s="43"/>
      <c r="AE112" s="27"/>
      <c r="AF112" s="43"/>
      <c r="AG112" s="27"/>
      <c r="AH112" s="43"/>
      <c r="AI112" s="27"/>
      <c r="AJ112" s="43"/>
      <c r="AK112" s="27"/>
      <c r="AL112" s="16"/>
      <c r="AM112" s="51"/>
      <c r="AN112" s="50"/>
      <c r="AO112" s="22">
        <v>30628</v>
      </c>
      <c r="AP112" s="51"/>
      <c r="AQ112" s="51"/>
      <c r="AR112" s="21">
        <v>2.83</v>
      </c>
      <c r="AS112" s="56"/>
      <c r="AT112" s="56"/>
    </row>
    <row r="113" spans="1:46" s="80" customFormat="1" x14ac:dyDescent="0.25">
      <c r="A113" s="36">
        <v>1993</v>
      </c>
      <c r="B113" s="75">
        <v>60478</v>
      </c>
      <c r="C113" s="32">
        <v>21421</v>
      </c>
      <c r="D113" s="14"/>
      <c r="E113" s="17"/>
      <c r="F113" s="17"/>
      <c r="G113" s="17"/>
      <c r="H113" s="17"/>
      <c r="I113" s="17"/>
      <c r="J113" s="17"/>
      <c r="L113" s="27">
        <v>1984</v>
      </c>
      <c r="M113" s="27">
        <v>0.55000000000000004</v>
      </c>
      <c r="N113" s="43"/>
      <c r="O113" s="27">
        <v>0.92</v>
      </c>
      <c r="P113" s="43"/>
      <c r="Q113" s="27">
        <v>1.69</v>
      </c>
      <c r="R113" s="43"/>
      <c r="S113" s="27">
        <v>1.38</v>
      </c>
      <c r="T113" s="43" t="s">
        <v>35</v>
      </c>
      <c r="U113" s="27">
        <v>0.35</v>
      </c>
      <c r="V113" s="43"/>
      <c r="W113" s="27">
        <v>1.41</v>
      </c>
      <c r="X113" s="43" t="s">
        <v>35</v>
      </c>
      <c r="Y113" s="27">
        <v>2.41</v>
      </c>
      <c r="Z113" s="43"/>
      <c r="AA113" s="27">
        <v>2.2000000000000002</v>
      </c>
      <c r="AB113" s="43" t="s">
        <v>34</v>
      </c>
      <c r="AC113" s="27">
        <v>3.15</v>
      </c>
      <c r="AD113" s="43"/>
      <c r="AE113" s="27">
        <v>1.5</v>
      </c>
      <c r="AF113" s="43"/>
      <c r="AG113" s="27">
        <v>0.55000000000000004</v>
      </c>
      <c r="AH113" s="43"/>
      <c r="AI113" s="27">
        <v>0.75</v>
      </c>
      <c r="AJ113" s="43" t="s">
        <v>34</v>
      </c>
      <c r="AK113" s="27">
        <v>16.86</v>
      </c>
      <c r="AL113" s="16"/>
      <c r="AM113" s="37">
        <f t="shared" si="8"/>
        <v>16.86</v>
      </c>
      <c r="AN113" s="36">
        <f t="shared" si="9"/>
        <v>12</v>
      </c>
      <c r="AO113" s="27">
        <v>1984</v>
      </c>
      <c r="AP113" s="37">
        <f t="shared" si="11"/>
        <v>16.86</v>
      </c>
      <c r="AQ113" s="37">
        <v>11.368473652643303</v>
      </c>
      <c r="AR113" s="50"/>
      <c r="AS113" s="56">
        <v>78.73</v>
      </c>
      <c r="AT113" s="56">
        <v>26.844000000000001</v>
      </c>
    </row>
    <row r="114" spans="1:46" s="80" customFormat="1" x14ac:dyDescent="0.25">
      <c r="A114" s="36">
        <v>1994</v>
      </c>
      <c r="B114" s="75">
        <v>60883</v>
      </c>
      <c r="C114" s="32">
        <v>21556</v>
      </c>
      <c r="D114" s="14"/>
      <c r="E114" s="17"/>
      <c r="F114" s="17"/>
      <c r="G114" s="17"/>
      <c r="H114" s="17"/>
      <c r="I114" s="17"/>
      <c r="J114" s="17"/>
      <c r="L114" s="27"/>
      <c r="M114" s="27"/>
      <c r="N114" s="43"/>
      <c r="O114" s="27"/>
      <c r="P114" s="43"/>
      <c r="Q114" s="27"/>
      <c r="R114" s="43"/>
      <c r="S114" s="27"/>
      <c r="T114" s="43"/>
      <c r="U114" s="27"/>
      <c r="V114" s="43"/>
      <c r="W114" s="27"/>
      <c r="X114" s="43"/>
      <c r="Y114" s="27"/>
      <c r="Z114" s="43"/>
      <c r="AA114" s="27"/>
      <c r="AB114" s="43"/>
      <c r="AC114" s="27"/>
      <c r="AD114" s="43"/>
      <c r="AE114" s="27"/>
      <c r="AF114" s="43"/>
      <c r="AG114" s="27"/>
      <c r="AH114" s="43"/>
      <c r="AI114" s="27"/>
      <c r="AJ114" s="43"/>
      <c r="AK114" s="27"/>
      <c r="AL114" s="16"/>
      <c r="AM114" s="51"/>
      <c r="AN114" s="50"/>
      <c r="AO114" s="22">
        <v>30845</v>
      </c>
      <c r="AP114" s="51"/>
      <c r="AQ114" s="51"/>
      <c r="AR114" s="21">
        <v>4.1500000000000004</v>
      </c>
      <c r="AS114" s="56"/>
      <c r="AT114" s="56"/>
    </row>
    <row r="115" spans="1:46" s="80" customFormat="1" x14ac:dyDescent="0.25">
      <c r="A115" s="36">
        <v>1995</v>
      </c>
      <c r="B115" s="75">
        <v>60883</v>
      </c>
      <c r="C115" s="32">
        <v>19750</v>
      </c>
      <c r="D115" s="14"/>
      <c r="E115" s="17"/>
      <c r="F115" s="17"/>
      <c r="G115" s="17"/>
      <c r="H115" s="17"/>
      <c r="I115" s="17"/>
      <c r="J115" s="17"/>
      <c r="L115" s="27"/>
      <c r="M115" s="27"/>
      <c r="N115" s="43"/>
      <c r="O115" s="27"/>
      <c r="P115" s="43"/>
      <c r="Q115" s="27"/>
      <c r="R115" s="43"/>
      <c r="S115" s="27"/>
      <c r="T115" s="43"/>
      <c r="U115" s="27"/>
      <c r="V115" s="43"/>
      <c r="W115" s="27"/>
      <c r="X115" s="43"/>
      <c r="Y115" s="27"/>
      <c r="Z115" s="43"/>
      <c r="AA115" s="27"/>
      <c r="AB115" s="43"/>
      <c r="AC115" s="27"/>
      <c r="AD115" s="43"/>
      <c r="AE115" s="27"/>
      <c r="AF115" s="43"/>
      <c r="AG115" s="27"/>
      <c r="AH115" s="43"/>
      <c r="AI115" s="27"/>
      <c r="AJ115" s="43"/>
      <c r="AK115" s="27"/>
      <c r="AL115" s="16"/>
      <c r="AM115" s="51"/>
      <c r="AN115" s="50"/>
      <c r="AO115" s="22">
        <v>31000</v>
      </c>
      <c r="AP115" s="51"/>
      <c r="AQ115" s="51"/>
      <c r="AR115" s="21">
        <v>3.02</v>
      </c>
      <c r="AS115" s="56"/>
      <c r="AT115" s="56"/>
    </row>
    <row r="116" spans="1:46" s="80" customFormat="1" x14ac:dyDescent="0.25">
      <c r="A116" s="36">
        <v>1996</v>
      </c>
      <c r="B116" s="32">
        <v>57779</v>
      </c>
      <c r="C116" s="32">
        <v>20413</v>
      </c>
      <c r="D116" s="14"/>
      <c r="E116" s="17"/>
      <c r="F116" s="17"/>
      <c r="G116" s="17"/>
      <c r="H116" s="17"/>
      <c r="I116" s="17"/>
      <c r="J116" s="17"/>
      <c r="L116" s="39">
        <v>1985</v>
      </c>
      <c r="M116" s="39">
        <v>0.42</v>
      </c>
      <c r="N116" s="46" t="s">
        <v>34</v>
      </c>
      <c r="O116" s="39">
        <v>0.25</v>
      </c>
      <c r="P116" s="46"/>
      <c r="Q116" s="39">
        <v>1.02</v>
      </c>
      <c r="R116" s="46"/>
      <c r="S116" s="39">
        <v>0.12</v>
      </c>
      <c r="T116" s="46"/>
      <c r="U116" s="39">
        <v>0.62</v>
      </c>
      <c r="V116" s="46" t="s">
        <v>34</v>
      </c>
      <c r="W116" s="39">
        <v>0.48</v>
      </c>
      <c r="X116" s="46" t="s">
        <v>35</v>
      </c>
      <c r="Y116" s="39">
        <v>0</v>
      </c>
      <c r="Z116" s="46" t="s">
        <v>25</v>
      </c>
      <c r="AA116" s="39">
        <v>0</v>
      </c>
      <c r="AB116" s="46" t="s">
        <v>25</v>
      </c>
      <c r="AC116" s="39">
        <v>0</v>
      </c>
      <c r="AD116" s="46" t="s">
        <v>28</v>
      </c>
      <c r="AE116" s="39">
        <v>1.31</v>
      </c>
      <c r="AF116" s="46" t="s">
        <v>37</v>
      </c>
      <c r="AG116" s="39">
        <v>1.91</v>
      </c>
      <c r="AH116" s="46"/>
      <c r="AI116" s="39">
        <v>0.69</v>
      </c>
      <c r="AJ116" s="46"/>
      <c r="AK116" s="39">
        <v>6.82</v>
      </c>
      <c r="AL116" s="40"/>
      <c r="AM116" s="41">
        <f t="shared" si="8"/>
        <v>6.82</v>
      </c>
      <c r="AN116" s="42">
        <f>12-3</f>
        <v>9</v>
      </c>
      <c r="AO116" s="39">
        <v>1985</v>
      </c>
      <c r="AP116" s="41"/>
      <c r="AQ116" s="37">
        <v>11.368473652643303</v>
      </c>
      <c r="AR116" s="50"/>
      <c r="AS116" s="56">
        <v>77.847999999999999</v>
      </c>
      <c r="AT116" s="56">
        <v>26.844000000000001</v>
      </c>
    </row>
    <row r="117" spans="1:46" s="80" customFormat="1" x14ac:dyDescent="0.25">
      <c r="A117" s="36">
        <v>1997</v>
      </c>
      <c r="B117" s="32">
        <v>55140</v>
      </c>
      <c r="C117" s="32">
        <v>19750</v>
      </c>
      <c r="D117" s="14"/>
      <c r="E117" s="17"/>
      <c r="F117" s="17"/>
      <c r="G117" s="17"/>
      <c r="H117" s="17"/>
      <c r="I117" s="17"/>
      <c r="J117" s="17"/>
      <c r="L117" s="39"/>
      <c r="M117" s="39"/>
      <c r="N117" s="46"/>
      <c r="O117" s="39"/>
      <c r="P117" s="46"/>
      <c r="Q117" s="39"/>
      <c r="R117" s="46"/>
      <c r="S117" s="39"/>
      <c r="T117" s="46"/>
      <c r="U117" s="39"/>
      <c r="V117" s="46"/>
      <c r="W117" s="39"/>
      <c r="X117" s="46"/>
      <c r="Y117" s="39"/>
      <c r="Z117" s="46"/>
      <c r="AA117" s="39"/>
      <c r="AB117" s="46"/>
      <c r="AC117" s="39"/>
      <c r="AD117" s="46"/>
      <c r="AE117" s="39"/>
      <c r="AF117" s="46"/>
      <c r="AG117" s="39"/>
      <c r="AH117" s="46"/>
      <c r="AI117" s="39"/>
      <c r="AJ117" s="46"/>
      <c r="AK117" s="39"/>
      <c r="AL117" s="40"/>
      <c r="AM117" s="51"/>
      <c r="AN117" s="50"/>
      <c r="AO117" s="22">
        <v>31065</v>
      </c>
      <c r="AP117" s="51"/>
      <c r="AQ117" s="51"/>
      <c r="AR117" s="21">
        <v>3.29</v>
      </c>
      <c r="AS117" s="56"/>
      <c r="AT117" s="56"/>
    </row>
    <row r="118" spans="1:46" s="80" customFormat="1" x14ac:dyDescent="0.25">
      <c r="A118" s="36">
        <v>1998</v>
      </c>
      <c r="B118" s="32">
        <v>60985</v>
      </c>
      <c r="C118" s="32">
        <v>18916</v>
      </c>
      <c r="D118" s="14"/>
      <c r="E118" s="17"/>
      <c r="F118" s="17"/>
      <c r="G118" s="17"/>
      <c r="H118" s="17"/>
      <c r="I118" s="17"/>
      <c r="J118" s="17"/>
      <c r="L118" s="39"/>
      <c r="M118" s="39"/>
      <c r="N118" s="46"/>
      <c r="O118" s="39"/>
      <c r="P118" s="46"/>
      <c r="Q118" s="39"/>
      <c r="R118" s="46"/>
      <c r="S118" s="39"/>
      <c r="T118" s="46"/>
      <c r="U118" s="39"/>
      <c r="V118" s="46"/>
      <c r="W118" s="39"/>
      <c r="X118" s="46"/>
      <c r="Y118" s="39"/>
      <c r="Z118" s="46"/>
      <c r="AA118" s="39"/>
      <c r="AB118" s="46"/>
      <c r="AC118" s="39"/>
      <c r="AD118" s="46"/>
      <c r="AE118" s="39"/>
      <c r="AF118" s="46"/>
      <c r="AG118" s="39"/>
      <c r="AH118" s="46"/>
      <c r="AI118" s="39"/>
      <c r="AJ118" s="46"/>
      <c r="AK118" s="39"/>
      <c r="AL118" s="40"/>
      <c r="AM118" s="51"/>
      <c r="AN118" s="50"/>
      <c r="AO118" s="22">
        <v>31194</v>
      </c>
      <c r="AP118" s="51"/>
      <c r="AQ118" s="51"/>
      <c r="AR118" s="21">
        <v>3.3</v>
      </c>
      <c r="AS118" s="56"/>
      <c r="AT118" s="56"/>
    </row>
    <row r="119" spans="1:46" s="80" customFormat="1" x14ac:dyDescent="0.25">
      <c r="A119" s="36">
        <v>1999</v>
      </c>
      <c r="B119" s="75">
        <v>68883</v>
      </c>
      <c r="C119" s="32">
        <v>23588</v>
      </c>
      <c r="D119" s="14"/>
      <c r="E119" s="17"/>
      <c r="F119" s="17"/>
      <c r="G119" s="17"/>
      <c r="H119" s="17"/>
      <c r="I119" s="17"/>
      <c r="J119" s="17"/>
      <c r="L119" s="39"/>
      <c r="M119" s="39"/>
      <c r="N119" s="46"/>
      <c r="O119" s="39"/>
      <c r="P119" s="46"/>
      <c r="Q119" s="39"/>
      <c r="R119" s="46"/>
      <c r="S119" s="39"/>
      <c r="T119" s="46"/>
      <c r="U119" s="39"/>
      <c r="V119" s="46"/>
      <c r="W119" s="39"/>
      <c r="X119" s="46"/>
      <c r="Y119" s="39"/>
      <c r="Z119" s="46"/>
      <c r="AA119" s="39"/>
      <c r="AB119" s="46"/>
      <c r="AC119" s="39"/>
      <c r="AD119" s="46"/>
      <c r="AE119" s="39"/>
      <c r="AF119" s="46"/>
      <c r="AG119" s="39"/>
      <c r="AH119" s="46"/>
      <c r="AI119" s="39"/>
      <c r="AJ119" s="46"/>
      <c r="AK119" s="39"/>
      <c r="AL119" s="40"/>
      <c r="AM119" s="51"/>
      <c r="AN119" s="50"/>
      <c r="AO119" s="22">
        <v>31354</v>
      </c>
      <c r="AP119" s="51"/>
      <c r="AQ119" s="51"/>
      <c r="AR119" s="21">
        <v>2.4900000000000002</v>
      </c>
      <c r="AS119" s="56"/>
      <c r="AT119" s="56"/>
    </row>
    <row r="120" spans="1:46" s="80" customFormat="1" x14ac:dyDescent="0.25">
      <c r="A120" s="36">
        <v>2000</v>
      </c>
      <c r="B120" s="75">
        <v>70601</v>
      </c>
      <c r="C120" s="32">
        <v>22525</v>
      </c>
      <c r="D120" s="14"/>
      <c r="E120" s="17"/>
      <c r="F120" s="17"/>
      <c r="G120" s="17"/>
      <c r="H120" s="17"/>
      <c r="I120" s="17"/>
      <c r="J120" s="17"/>
      <c r="L120" s="27">
        <v>1986</v>
      </c>
      <c r="M120" s="27">
        <v>0.23</v>
      </c>
      <c r="N120" s="43"/>
      <c r="O120" s="27">
        <v>1.59</v>
      </c>
      <c r="P120" s="43"/>
      <c r="Q120" s="27">
        <v>1.19</v>
      </c>
      <c r="R120" s="43"/>
      <c r="S120" s="27">
        <v>2.15</v>
      </c>
      <c r="T120" s="43"/>
      <c r="U120" s="27">
        <v>0.91</v>
      </c>
      <c r="V120" s="43"/>
      <c r="W120" s="27">
        <v>0.09</v>
      </c>
      <c r="X120" s="43"/>
      <c r="Y120" s="27">
        <v>0.18</v>
      </c>
      <c r="Z120" s="43"/>
      <c r="AA120" s="27">
        <v>0.37</v>
      </c>
      <c r="AB120" s="43"/>
      <c r="AC120" s="27">
        <v>0.1</v>
      </c>
      <c r="AD120" s="43"/>
      <c r="AE120" s="27">
        <v>1.33</v>
      </c>
      <c r="AF120" s="43"/>
      <c r="AG120" s="27">
        <v>0.15</v>
      </c>
      <c r="AH120" s="43"/>
      <c r="AI120" s="27">
        <v>0</v>
      </c>
      <c r="AJ120" s="43"/>
      <c r="AK120" s="27">
        <v>8.2899999999999991</v>
      </c>
      <c r="AL120" s="16"/>
      <c r="AM120" s="37">
        <f t="shared" si="8"/>
        <v>8.2900000000000009</v>
      </c>
      <c r="AN120" s="36">
        <f t="shared" si="9"/>
        <v>12</v>
      </c>
      <c r="AO120" s="27">
        <v>1986</v>
      </c>
      <c r="AP120" s="37">
        <f t="shared" ref="AP120:AP158" si="12">(AM120*12)/AN120</f>
        <v>8.2900000000000009</v>
      </c>
      <c r="AQ120" s="37">
        <v>11.368473652643303</v>
      </c>
      <c r="AR120" s="50"/>
      <c r="AS120" s="56">
        <v>58.883000000000003</v>
      </c>
      <c r="AT120" s="56">
        <v>20.655999999999999</v>
      </c>
    </row>
    <row r="121" spans="1:46" s="80" customFormat="1" x14ac:dyDescent="0.25">
      <c r="A121" s="36">
        <v>2001</v>
      </c>
      <c r="B121" s="75"/>
      <c r="C121" s="32"/>
      <c r="D121" s="14"/>
      <c r="E121" s="17"/>
      <c r="F121" s="17"/>
      <c r="G121" s="17"/>
      <c r="H121" s="17"/>
      <c r="I121" s="17"/>
      <c r="J121" s="17"/>
      <c r="L121" s="27"/>
      <c r="M121" s="27"/>
      <c r="N121" s="43"/>
      <c r="O121" s="27"/>
      <c r="P121" s="43"/>
      <c r="Q121" s="27"/>
      <c r="R121" s="43"/>
      <c r="S121" s="27"/>
      <c r="T121" s="43"/>
      <c r="U121" s="27"/>
      <c r="V121" s="43"/>
      <c r="W121" s="27"/>
      <c r="X121" s="43"/>
      <c r="Y121" s="27"/>
      <c r="Z121" s="43"/>
      <c r="AA121" s="27"/>
      <c r="AB121" s="43"/>
      <c r="AC121" s="27"/>
      <c r="AD121" s="43"/>
      <c r="AE121" s="27"/>
      <c r="AF121" s="43"/>
      <c r="AG121" s="27"/>
      <c r="AH121" s="43"/>
      <c r="AI121" s="27"/>
      <c r="AJ121" s="43"/>
      <c r="AK121" s="27"/>
      <c r="AL121" s="16"/>
      <c r="AM121" s="51"/>
      <c r="AN121" s="50"/>
      <c r="AO121" s="22">
        <v>31448</v>
      </c>
      <c r="AP121" s="51"/>
      <c r="AQ121" s="51"/>
      <c r="AR121" s="21">
        <v>2.23</v>
      </c>
      <c r="AS121" s="56"/>
      <c r="AT121" s="56"/>
    </row>
    <row r="122" spans="1:46" s="80" customFormat="1" x14ac:dyDescent="0.25">
      <c r="A122" s="36">
        <v>2002</v>
      </c>
      <c r="B122" s="75">
        <v>60900</v>
      </c>
      <c r="C122" s="32">
        <v>21850</v>
      </c>
      <c r="D122" s="14"/>
      <c r="E122" s="17"/>
      <c r="F122" s="17"/>
      <c r="G122" s="17"/>
      <c r="H122" s="17"/>
      <c r="I122" s="17"/>
      <c r="J122" s="17"/>
      <c r="L122" s="27">
        <v>1987</v>
      </c>
      <c r="M122" s="27">
        <v>1.05</v>
      </c>
      <c r="N122" s="43"/>
      <c r="O122" s="27">
        <v>1.06</v>
      </c>
      <c r="P122" s="43"/>
      <c r="Q122" s="27">
        <v>3.88</v>
      </c>
      <c r="R122" s="43"/>
      <c r="S122" s="27">
        <v>0.33</v>
      </c>
      <c r="T122" s="43" t="s">
        <v>35</v>
      </c>
      <c r="U122" s="27">
        <v>4.59</v>
      </c>
      <c r="V122" s="43"/>
      <c r="W122" s="27">
        <v>0.32</v>
      </c>
      <c r="X122" s="43"/>
      <c r="Y122" s="27">
        <v>0.14000000000000001</v>
      </c>
      <c r="Z122" s="43"/>
      <c r="AA122" s="27">
        <v>0</v>
      </c>
      <c r="AB122" s="43"/>
      <c r="AC122" s="27">
        <v>0</v>
      </c>
      <c r="AD122" s="43"/>
      <c r="AE122" s="27">
        <v>0.67</v>
      </c>
      <c r="AF122" s="43"/>
      <c r="AG122" s="27">
        <v>3.56</v>
      </c>
      <c r="AH122" s="43"/>
      <c r="AI122" s="27">
        <v>0.76</v>
      </c>
      <c r="AJ122" s="43"/>
      <c r="AK122" s="27">
        <v>16.36</v>
      </c>
      <c r="AL122" s="16"/>
      <c r="AM122" s="37">
        <f t="shared" si="8"/>
        <v>16.360000000000003</v>
      </c>
      <c r="AN122" s="36">
        <f t="shared" si="9"/>
        <v>12</v>
      </c>
      <c r="AO122" s="27">
        <v>1987</v>
      </c>
      <c r="AP122" s="37">
        <f t="shared" si="12"/>
        <v>16.360000000000003</v>
      </c>
      <c r="AQ122" s="37">
        <v>11.368473652643303</v>
      </c>
      <c r="AR122" s="50"/>
      <c r="AS122" s="56">
        <v>66.028000000000006</v>
      </c>
      <c r="AT122" s="56">
        <v>22.966000000000001</v>
      </c>
    </row>
    <row r="123" spans="1:46" s="80" customFormat="1" x14ac:dyDescent="0.25">
      <c r="A123" s="36">
        <v>2003</v>
      </c>
      <c r="B123" s="32">
        <v>60900</v>
      </c>
      <c r="C123" s="32">
        <v>21850</v>
      </c>
      <c r="D123" s="14"/>
      <c r="E123" s="17"/>
      <c r="F123" s="17"/>
      <c r="G123" s="17"/>
      <c r="H123" s="17"/>
      <c r="I123" s="17"/>
      <c r="J123" s="17"/>
      <c r="L123" s="27"/>
      <c r="M123" s="27"/>
      <c r="N123" s="43"/>
      <c r="O123" s="27"/>
      <c r="P123" s="43"/>
      <c r="Q123" s="27"/>
      <c r="R123" s="43"/>
      <c r="S123" s="27"/>
      <c r="T123" s="43"/>
      <c r="U123" s="27"/>
      <c r="V123" s="43"/>
      <c r="W123" s="27"/>
      <c r="X123" s="43"/>
      <c r="Y123" s="27"/>
      <c r="Z123" s="43"/>
      <c r="AA123" s="27"/>
      <c r="AB123" s="43"/>
      <c r="AC123" s="27"/>
      <c r="AD123" s="43"/>
      <c r="AE123" s="27"/>
      <c r="AF123" s="43"/>
      <c r="AG123" s="27"/>
      <c r="AH123" s="43"/>
      <c r="AI123" s="27"/>
      <c r="AJ123" s="43"/>
      <c r="AK123" s="27"/>
      <c r="AL123" s="16"/>
      <c r="AM123" s="51"/>
      <c r="AN123" s="50"/>
      <c r="AO123" s="22">
        <v>31817</v>
      </c>
      <c r="AP123" s="51"/>
      <c r="AQ123" s="51"/>
      <c r="AR123" s="25">
        <v>1.82</v>
      </c>
      <c r="AS123" s="56"/>
      <c r="AT123" s="56"/>
    </row>
    <row r="124" spans="1:46" s="80" customFormat="1" x14ac:dyDescent="0.25">
      <c r="A124" s="36">
        <v>2004</v>
      </c>
      <c r="B124" s="32">
        <v>65687</v>
      </c>
      <c r="C124" s="32">
        <v>23126</v>
      </c>
      <c r="D124" s="14"/>
      <c r="E124" s="17"/>
      <c r="F124" s="17"/>
      <c r="G124" s="17"/>
      <c r="H124" s="17"/>
      <c r="I124" s="17"/>
      <c r="J124" s="17"/>
      <c r="L124" s="27"/>
      <c r="M124" s="27"/>
      <c r="N124" s="43"/>
      <c r="O124" s="27"/>
      <c r="P124" s="43"/>
      <c r="Q124" s="27"/>
      <c r="R124" s="43"/>
      <c r="S124" s="27"/>
      <c r="T124" s="43"/>
      <c r="U124" s="27"/>
      <c r="V124" s="43"/>
      <c r="W124" s="27"/>
      <c r="X124" s="43"/>
      <c r="Y124" s="27"/>
      <c r="Z124" s="43"/>
      <c r="AA124" s="27"/>
      <c r="AB124" s="43"/>
      <c r="AC124" s="27"/>
      <c r="AD124" s="43"/>
      <c r="AE124" s="27"/>
      <c r="AF124" s="43"/>
      <c r="AG124" s="27"/>
      <c r="AH124" s="43"/>
      <c r="AI124" s="27"/>
      <c r="AJ124" s="43"/>
      <c r="AK124" s="27"/>
      <c r="AL124" s="16"/>
      <c r="AM124" s="51"/>
      <c r="AN124" s="50"/>
      <c r="AO124" s="22">
        <v>31999</v>
      </c>
      <c r="AP124" s="51"/>
      <c r="AQ124" s="51"/>
      <c r="AR124" s="25">
        <v>0.71299999999999997</v>
      </c>
      <c r="AS124" s="56"/>
      <c r="AT124" s="56"/>
    </row>
    <row r="125" spans="1:46" s="80" customFormat="1" x14ac:dyDescent="0.25">
      <c r="A125" s="36">
        <v>2005</v>
      </c>
      <c r="B125" s="32">
        <v>65687</v>
      </c>
      <c r="C125" s="32">
        <v>23126</v>
      </c>
      <c r="D125" s="14"/>
      <c r="E125" s="17"/>
      <c r="F125" s="17"/>
      <c r="G125" s="17"/>
      <c r="H125" s="17"/>
      <c r="I125" s="17"/>
      <c r="J125" s="17"/>
      <c r="L125" s="27">
        <v>1988</v>
      </c>
      <c r="M125" s="27">
        <v>1.37</v>
      </c>
      <c r="N125" s="43"/>
      <c r="O125" s="27">
        <v>0.08</v>
      </c>
      <c r="P125" s="43"/>
      <c r="Q125" s="27">
        <v>0.05</v>
      </c>
      <c r="R125" s="43"/>
      <c r="S125" s="27">
        <v>1.1000000000000001</v>
      </c>
      <c r="T125" s="43"/>
      <c r="U125" s="27">
        <v>2.2999999999999998</v>
      </c>
      <c r="V125" s="43"/>
      <c r="W125" s="27">
        <v>0.22</v>
      </c>
      <c r="X125" s="43"/>
      <c r="Y125" s="27">
        <v>0</v>
      </c>
      <c r="Z125" s="43"/>
      <c r="AA125" s="27">
        <v>0.75</v>
      </c>
      <c r="AB125" s="43"/>
      <c r="AC125" s="27">
        <v>0.5</v>
      </c>
      <c r="AD125" s="43"/>
      <c r="AE125" s="27">
        <v>0.52</v>
      </c>
      <c r="AF125" s="43"/>
      <c r="AG125" s="27">
        <v>1.83</v>
      </c>
      <c r="AH125" s="43"/>
      <c r="AI125" s="27">
        <v>0</v>
      </c>
      <c r="AJ125" s="43" t="s">
        <v>25</v>
      </c>
      <c r="AK125" s="27">
        <v>8.7200000000000006</v>
      </c>
      <c r="AL125" s="16"/>
      <c r="AM125" s="37">
        <f t="shared" si="8"/>
        <v>8.7200000000000006</v>
      </c>
      <c r="AN125" s="36">
        <f>12-1</f>
        <v>11</v>
      </c>
      <c r="AO125" s="27">
        <v>1988</v>
      </c>
      <c r="AP125" s="37">
        <f t="shared" si="12"/>
        <v>9.5127272727272736</v>
      </c>
      <c r="AQ125" s="37">
        <v>11.368473652643303</v>
      </c>
      <c r="AR125" s="50"/>
      <c r="AS125" s="56">
        <v>63.356000000000002</v>
      </c>
      <c r="AT125" s="56">
        <v>21.568999999999999</v>
      </c>
    </row>
    <row r="126" spans="1:46" s="80" customFormat="1" x14ac:dyDescent="0.25">
      <c r="A126" s="36">
        <v>2006</v>
      </c>
      <c r="B126" s="32">
        <v>96609.8</v>
      </c>
      <c r="C126" s="32">
        <v>24152.400000000001</v>
      </c>
      <c r="D126" s="14"/>
      <c r="E126" s="17"/>
      <c r="F126" s="17"/>
      <c r="G126" s="17"/>
      <c r="H126" s="17"/>
      <c r="I126" s="17"/>
      <c r="J126" s="17"/>
      <c r="L126" s="27"/>
      <c r="M126" s="27"/>
      <c r="N126" s="43"/>
      <c r="O126" s="27"/>
      <c r="P126" s="43"/>
      <c r="Q126" s="27"/>
      <c r="R126" s="43"/>
      <c r="S126" s="27"/>
      <c r="T126" s="43"/>
      <c r="U126" s="27"/>
      <c r="V126" s="43"/>
      <c r="W126" s="27"/>
      <c r="X126" s="43"/>
      <c r="Y126" s="27"/>
      <c r="Z126" s="43"/>
      <c r="AA126" s="27"/>
      <c r="AB126" s="43"/>
      <c r="AC126" s="27"/>
      <c r="AD126" s="43"/>
      <c r="AE126" s="27"/>
      <c r="AF126" s="43"/>
      <c r="AG126" s="27"/>
      <c r="AH126" s="43"/>
      <c r="AI126" s="27"/>
      <c r="AJ126" s="43"/>
      <c r="AK126" s="27"/>
      <c r="AL126" s="16"/>
      <c r="AM126" s="51"/>
      <c r="AN126" s="50"/>
      <c r="AO126" s="22">
        <v>32195</v>
      </c>
      <c r="AP126" s="51"/>
      <c r="AQ126" s="51"/>
      <c r="AR126" s="25">
        <v>0.62</v>
      </c>
      <c r="AS126" s="56"/>
      <c r="AT126" s="56"/>
    </row>
    <row r="127" spans="1:46" s="80" customFormat="1" x14ac:dyDescent="0.25">
      <c r="A127" s="36">
        <v>2007</v>
      </c>
      <c r="B127" s="32">
        <v>95738</v>
      </c>
      <c r="C127" s="32">
        <v>24011</v>
      </c>
      <c r="D127" s="14"/>
      <c r="H127" s="17"/>
      <c r="I127" s="17"/>
      <c r="J127" s="17"/>
      <c r="L127" s="27">
        <v>1989</v>
      </c>
      <c r="M127" s="27">
        <v>2.59</v>
      </c>
      <c r="N127" s="43" t="s">
        <v>38</v>
      </c>
      <c r="O127" s="27">
        <v>0.46</v>
      </c>
      <c r="P127" s="43"/>
      <c r="Q127" s="27">
        <v>0</v>
      </c>
      <c r="R127" s="43" t="s">
        <v>39</v>
      </c>
      <c r="S127" s="27">
        <v>0</v>
      </c>
      <c r="T127" s="43"/>
      <c r="U127" s="27">
        <v>0</v>
      </c>
      <c r="V127" s="43" t="s">
        <v>25</v>
      </c>
      <c r="W127" s="27">
        <v>0</v>
      </c>
      <c r="X127" s="43" t="s">
        <v>25</v>
      </c>
      <c r="Y127" s="27">
        <v>1.04</v>
      </c>
      <c r="Z127" s="43"/>
      <c r="AA127" s="27">
        <v>1.49</v>
      </c>
      <c r="AB127" s="43"/>
      <c r="AC127" s="27">
        <v>0</v>
      </c>
      <c r="AD127" s="43"/>
      <c r="AE127" s="27">
        <v>1.26</v>
      </c>
      <c r="AF127" s="43" t="s">
        <v>35</v>
      </c>
      <c r="AG127" s="27">
        <v>0.18</v>
      </c>
      <c r="AH127" s="43"/>
      <c r="AI127" s="27">
        <v>0.19</v>
      </c>
      <c r="AJ127" s="43"/>
      <c r="AK127" s="27">
        <v>7.21</v>
      </c>
      <c r="AL127" s="16"/>
      <c r="AM127" s="37">
        <f t="shared" si="8"/>
        <v>7.21</v>
      </c>
      <c r="AN127" s="36">
        <f>12-2</f>
        <v>10</v>
      </c>
      <c r="AO127" s="27">
        <v>1989</v>
      </c>
      <c r="AP127" s="37">
        <f t="shared" si="12"/>
        <v>8.6519999999999992</v>
      </c>
      <c r="AQ127" s="37">
        <v>11.368473652643303</v>
      </c>
      <c r="AR127" s="50"/>
      <c r="AS127" s="56">
        <v>66.733999999999995</v>
      </c>
      <c r="AT127" s="56">
        <v>23.484999999999999</v>
      </c>
    </row>
    <row r="128" spans="1:46" s="80" customFormat="1" x14ac:dyDescent="0.25">
      <c r="A128" s="36">
        <v>2008</v>
      </c>
      <c r="B128" s="32">
        <v>96603</v>
      </c>
      <c r="C128" s="32">
        <v>24220</v>
      </c>
      <c r="D128" s="14"/>
      <c r="H128" s="17"/>
      <c r="I128" s="17"/>
      <c r="J128" s="17"/>
      <c r="L128" s="27"/>
      <c r="M128" s="27"/>
      <c r="N128" s="43"/>
      <c r="O128" s="27"/>
      <c r="P128" s="43"/>
      <c r="Q128" s="27"/>
      <c r="R128" s="43"/>
      <c r="S128" s="27"/>
      <c r="T128" s="43"/>
      <c r="U128" s="27"/>
      <c r="V128" s="43"/>
      <c r="W128" s="27"/>
      <c r="X128" s="43"/>
      <c r="Y128" s="27"/>
      <c r="Z128" s="43"/>
      <c r="AA128" s="27"/>
      <c r="AB128" s="43"/>
      <c r="AC128" s="27"/>
      <c r="AD128" s="43"/>
      <c r="AE128" s="27"/>
      <c r="AF128" s="43"/>
      <c r="AG128" s="27"/>
      <c r="AH128" s="43"/>
      <c r="AI128" s="27"/>
      <c r="AJ128" s="43"/>
      <c r="AK128" s="27"/>
      <c r="AL128" s="16"/>
      <c r="AM128" s="51"/>
      <c r="AN128" s="50"/>
      <c r="AO128" s="22">
        <v>32580</v>
      </c>
      <c r="AP128" s="51"/>
      <c r="AQ128" s="51"/>
      <c r="AR128" s="25">
        <v>0.48</v>
      </c>
      <c r="AS128" s="56"/>
      <c r="AT128" s="56"/>
    </row>
    <row r="129" spans="1:46" s="80" customFormat="1" ht="14.45" customHeight="1" x14ac:dyDescent="0.25">
      <c r="A129" s="36">
        <v>2009</v>
      </c>
      <c r="B129" s="32">
        <v>97539</v>
      </c>
      <c r="C129" s="32">
        <v>24435</v>
      </c>
      <c r="D129" s="14"/>
      <c r="H129" s="17"/>
      <c r="I129" s="17"/>
      <c r="J129" s="17"/>
      <c r="L129" s="27">
        <v>1990</v>
      </c>
      <c r="M129" s="27">
        <v>0.86</v>
      </c>
      <c r="N129" s="43"/>
      <c r="O129" s="27">
        <v>0</v>
      </c>
      <c r="P129" s="43" t="s">
        <v>25</v>
      </c>
      <c r="Q129" s="27">
        <v>1.34</v>
      </c>
      <c r="R129" s="43"/>
      <c r="S129" s="27">
        <v>1.55</v>
      </c>
      <c r="T129" s="43"/>
      <c r="U129" s="27">
        <v>1.28</v>
      </c>
      <c r="V129" s="43" t="s">
        <v>34</v>
      </c>
      <c r="W129" s="27">
        <v>0.94</v>
      </c>
      <c r="X129" s="43"/>
      <c r="Y129" s="27">
        <v>0.42</v>
      </c>
      <c r="Z129" s="43"/>
      <c r="AA129" s="27">
        <v>0.55000000000000004</v>
      </c>
      <c r="AB129" s="43"/>
      <c r="AC129" s="27">
        <v>0.69</v>
      </c>
      <c r="AD129" s="43"/>
      <c r="AE129" s="27">
        <v>0.13</v>
      </c>
      <c r="AF129" s="43"/>
      <c r="AG129" s="27">
        <v>0.4</v>
      </c>
      <c r="AH129" s="43" t="s">
        <v>35</v>
      </c>
      <c r="AI129" s="27">
        <v>0.55000000000000004</v>
      </c>
      <c r="AJ129" s="43"/>
      <c r="AK129" s="27">
        <v>8.7100000000000009</v>
      </c>
      <c r="AL129" s="16"/>
      <c r="AM129" s="37">
        <f t="shared" si="8"/>
        <v>8.7100000000000009</v>
      </c>
      <c r="AN129" s="36">
        <f>12-1</f>
        <v>11</v>
      </c>
      <c r="AO129" s="27">
        <v>1990</v>
      </c>
      <c r="AP129" s="37">
        <f t="shared" si="12"/>
        <v>9.5018181818181819</v>
      </c>
      <c r="AQ129" s="37">
        <v>11.368473652643303</v>
      </c>
      <c r="AR129" s="50"/>
      <c r="AS129" s="56">
        <v>64.209999999999994</v>
      </c>
      <c r="AT129" s="56">
        <v>22.234999999999999</v>
      </c>
    </row>
    <row r="130" spans="1:46" s="80" customFormat="1" ht="14.45" customHeight="1" x14ac:dyDescent="0.25">
      <c r="A130" s="36">
        <v>2010</v>
      </c>
      <c r="B130" s="32">
        <v>97536</v>
      </c>
      <c r="C130" s="32">
        <v>24608</v>
      </c>
      <c r="D130" s="14"/>
      <c r="H130" s="17"/>
      <c r="I130" s="17"/>
      <c r="J130" s="17"/>
      <c r="L130" s="27"/>
      <c r="M130" s="27"/>
      <c r="N130" s="43"/>
      <c r="O130" s="27"/>
      <c r="P130" s="43"/>
      <c r="Q130" s="27"/>
      <c r="R130" s="43"/>
      <c r="S130" s="27"/>
      <c r="T130" s="43"/>
      <c r="U130" s="27"/>
      <c r="V130" s="43"/>
      <c r="W130" s="27"/>
      <c r="X130" s="43"/>
      <c r="Y130" s="27"/>
      <c r="Z130" s="43"/>
      <c r="AA130" s="27"/>
      <c r="AB130" s="43"/>
      <c r="AC130" s="27"/>
      <c r="AD130" s="43"/>
      <c r="AE130" s="27"/>
      <c r="AF130" s="43"/>
      <c r="AG130" s="27"/>
      <c r="AH130" s="43"/>
      <c r="AI130" s="27"/>
      <c r="AJ130" s="43"/>
      <c r="AK130" s="27"/>
      <c r="AL130" s="16"/>
      <c r="AM130" s="51"/>
      <c r="AN130" s="50"/>
      <c r="AO130" s="22">
        <v>32965</v>
      </c>
      <c r="AP130" s="51"/>
      <c r="AQ130" s="51"/>
      <c r="AR130" s="25">
        <v>0.56999999999999995</v>
      </c>
      <c r="AS130" s="56"/>
      <c r="AT130" s="56"/>
    </row>
    <row r="131" spans="1:46" s="80" customFormat="1" ht="14.45" customHeight="1" x14ac:dyDescent="0.25">
      <c r="A131" s="36">
        <v>2011</v>
      </c>
      <c r="B131" s="32">
        <v>96791</v>
      </c>
      <c r="C131" s="32">
        <v>24357</v>
      </c>
      <c r="D131" s="14"/>
      <c r="H131" s="17"/>
      <c r="I131" s="17"/>
      <c r="J131" s="17"/>
      <c r="L131" s="27"/>
      <c r="M131" s="27"/>
      <c r="N131" s="43"/>
      <c r="O131" s="27"/>
      <c r="P131" s="43"/>
      <c r="Q131" s="27"/>
      <c r="R131" s="43"/>
      <c r="S131" s="27"/>
      <c r="T131" s="43"/>
      <c r="U131" s="27"/>
      <c r="V131" s="43"/>
      <c r="W131" s="27"/>
      <c r="X131" s="43"/>
      <c r="Y131" s="27"/>
      <c r="Z131" s="43"/>
      <c r="AA131" s="27"/>
      <c r="AB131" s="43"/>
      <c r="AC131" s="27"/>
      <c r="AD131" s="43"/>
      <c r="AE131" s="27"/>
      <c r="AF131" s="43"/>
      <c r="AG131" s="27"/>
      <c r="AH131" s="43"/>
      <c r="AI131" s="27"/>
      <c r="AJ131" s="43"/>
      <c r="AK131" s="27"/>
      <c r="AL131" s="16"/>
      <c r="AM131" s="51"/>
      <c r="AN131" s="50"/>
      <c r="AO131" s="22">
        <v>33192</v>
      </c>
      <c r="AP131" s="51"/>
      <c r="AQ131" s="51"/>
      <c r="AR131" s="25">
        <v>0.12</v>
      </c>
      <c r="AS131" s="56"/>
      <c r="AT131" s="56"/>
    </row>
    <row r="132" spans="1:46" s="80" customFormat="1" x14ac:dyDescent="0.25">
      <c r="A132" s="36">
        <v>2012</v>
      </c>
      <c r="B132" s="32">
        <v>65687</v>
      </c>
      <c r="C132" s="32">
        <v>25234</v>
      </c>
      <c r="D132" s="14"/>
      <c r="H132" s="17"/>
      <c r="I132" s="17"/>
      <c r="J132" s="17"/>
      <c r="L132" s="27">
        <v>1991</v>
      </c>
      <c r="M132" s="27">
        <v>0.16</v>
      </c>
      <c r="N132" s="43"/>
      <c r="O132" s="27">
        <v>0.33</v>
      </c>
      <c r="P132" s="43"/>
      <c r="Q132" s="27">
        <v>0.91</v>
      </c>
      <c r="R132" s="43" t="s">
        <v>36</v>
      </c>
      <c r="S132" s="27">
        <v>0.54</v>
      </c>
      <c r="T132" s="43"/>
      <c r="U132" s="27">
        <v>2.5499999999999998</v>
      </c>
      <c r="V132" s="43"/>
      <c r="W132" s="27">
        <v>0.28999999999999998</v>
      </c>
      <c r="X132" s="43"/>
      <c r="Y132" s="27">
        <v>0</v>
      </c>
      <c r="Z132" s="43"/>
      <c r="AA132" s="27">
        <v>0.12</v>
      </c>
      <c r="AB132" s="43"/>
      <c r="AC132" s="27">
        <v>1.8</v>
      </c>
      <c r="AD132" s="43"/>
      <c r="AE132" s="27">
        <v>0.7</v>
      </c>
      <c r="AF132" s="43"/>
      <c r="AG132" s="27">
        <v>1.04</v>
      </c>
      <c r="AH132" s="43"/>
      <c r="AI132" s="27">
        <v>1.2</v>
      </c>
      <c r="AJ132" s="43" t="s">
        <v>40</v>
      </c>
      <c r="AK132" s="27">
        <v>8.44</v>
      </c>
      <c r="AL132" s="16"/>
      <c r="AM132" s="37">
        <f t="shared" si="8"/>
        <v>9.64</v>
      </c>
      <c r="AN132" s="36">
        <f t="shared" si="9"/>
        <v>12</v>
      </c>
      <c r="AO132" s="27">
        <v>1991</v>
      </c>
      <c r="AP132" s="37">
        <f t="shared" si="12"/>
        <v>9.64</v>
      </c>
      <c r="AQ132" s="37">
        <v>11.368473652643303</v>
      </c>
      <c r="AR132" s="50"/>
      <c r="AS132" s="56"/>
      <c r="AT132" s="56"/>
    </row>
    <row r="133" spans="1:46" s="80" customFormat="1" x14ac:dyDescent="0.25">
      <c r="A133" s="14"/>
      <c r="B133" s="14"/>
      <c r="C133" s="14"/>
      <c r="D133" s="14"/>
      <c r="H133" s="17"/>
      <c r="I133" s="17"/>
      <c r="J133" s="17"/>
      <c r="L133" s="27"/>
      <c r="M133" s="27"/>
      <c r="N133" s="43"/>
      <c r="O133" s="27"/>
      <c r="P133" s="43"/>
      <c r="Q133" s="27"/>
      <c r="R133" s="43"/>
      <c r="S133" s="27"/>
      <c r="T133" s="43"/>
      <c r="U133" s="27"/>
      <c r="V133" s="43"/>
      <c r="W133" s="27"/>
      <c r="X133" s="43"/>
      <c r="Y133" s="27"/>
      <c r="Z133" s="43"/>
      <c r="AA133" s="27"/>
      <c r="AB133" s="43"/>
      <c r="AC133" s="27"/>
      <c r="AD133" s="43"/>
      <c r="AE133" s="27"/>
      <c r="AF133" s="43"/>
      <c r="AG133" s="27"/>
      <c r="AH133" s="43"/>
      <c r="AI133" s="27"/>
      <c r="AJ133" s="43"/>
      <c r="AK133" s="27"/>
      <c r="AL133" s="16"/>
      <c r="AM133" s="51"/>
      <c r="AN133" s="50"/>
      <c r="AO133" s="22">
        <v>33305</v>
      </c>
      <c r="AP133" s="51"/>
      <c r="AQ133" s="51"/>
      <c r="AR133" s="25">
        <v>0.88</v>
      </c>
      <c r="AS133" s="56"/>
      <c r="AT133" s="56"/>
    </row>
    <row r="134" spans="1:46" s="80" customFormat="1" x14ac:dyDescent="0.25">
      <c r="A134" s="14"/>
      <c r="B134" s="14"/>
      <c r="C134" s="14"/>
      <c r="D134" s="14"/>
      <c r="H134" s="17"/>
      <c r="I134" s="17"/>
      <c r="J134" s="17"/>
      <c r="L134" s="27"/>
      <c r="M134" s="27"/>
      <c r="N134" s="43"/>
      <c r="O134" s="27"/>
      <c r="P134" s="43"/>
      <c r="Q134" s="27"/>
      <c r="R134" s="43"/>
      <c r="S134" s="27"/>
      <c r="T134" s="43"/>
      <c r="U134" s="27"/>
      <c r="V134" s="43"/>
      <c r="W134" s="27"/>
      <c r="X134" s="43"/>
      <c r="Y134" s="27"/>
      <c r="Z134" s="43"/>
      <c r="AA134" s="27"/>
      <c r="AB134" s="43"/>
      <c r="AC134" s="27"/>
      <c r="AD134" s="43"/>
      <c r="AE134" s="27"/>
      <c r="AF134" s="43"/>
      <c r="AG134" s="27"/>
      <c r="AH134" s="43"/>
      <c r="AI134" s="27"/>
      <c r="AJ134" s="43"/>
      <c r="AK134" s="27"/>
      <c r="AL134" s="16"/>
      <c r="AM134" s="51"/>
      <c r="AN134" s="50"/>
      <c r="AO134" s="22">
        <v>33393</v>
      </c>
      <c r="AP134" s="51"/>
      <c r="AQ134" s="51"/>
      <c r="AR134" s="26">
        <v>0.3</v>
      </c>
      <c r="AS134" s="56"/>
      <c r="AT134" s="56"/>
    </row>
    <row r="135" spans="1:46" s="80" customFormat="1" x14ac:dyDescent="0.25">
      <c r="A135" s="14"/>
      <c r="B135" s="14"/>
      <c r="C135" s="14"/>
      <c r="D135" s="14"/>
      <c r="E135" s="17"/>
      <c r="F135" s="17"/>
      <c r="G135" s="17"/>
      <c r="H135" s="17"/>
      <c r="I135" s="17"/>
      <c r="J135" s="17"/>
      <c r="L135" s="27"/>
      <c r="M135" s="27"/>
      <c r="N135" s="43"/>
      <c r="O135" s="27"/>
      <c r="P135" s="43"/>
      <c r="Q135" s="27"/>
      <c r="R135" s="43"/>
      <c r="S135" s="27"/>
      <c r="T135" s="43"/>
      <c r="U135" s="27"/>
      <c r="V135" s="43"/>
      <c r="W135" s="27"/>
      <c r="X135" s="43"/>
      <c r="Y135" s="27"/>
      <c r="Z135" s="43"/>
      <c r="AA135" s="27"/>
      <c r="AB135" s="43"/>
      <c r="AC135" s="27"/>
      <c r="AD135" s="43"/>
      <c r="AE135" s="27"/>
      <c r="AF135" s="43"/>
      <c r="AG135" s="27"/>
      <c r="AH135" s="43"/>
      <c r="AI135" s="27"/>
      <c r="AJ135" s="43"/>
      <c r="AK135" s="27"/>
      <c r="AL135" s="16"/>
      <c r="AM135" s="51"/>
      <c r="AN135" s="50"/>
      <c r="AO135" s="23">
        <v>33536</v>
      </c>
      <c r="AP135" s="51"/>
      <c r="AQ135" s="51"/>
      <c r="AR135" s="26">
        <v>0.02</v>
      </c>
      <c r="AS135" s="56"/>
      <c r="AT135" s="56"/>
    </row>
    <row r="136" spans="1:46" s="80" customFormat="1" x14ac:dyDescent="0.25">
      <c r="A136" s="14"/>
      <c r="B136" s="14"/>
      <c r="C136" s="14"/>
      <c r="D136" s="14"/>
      <c r="E136" s="17"/>
      <c r="F136" s="17"/>
      <c r="G136" s="17"/>
      <c r="H136" s="17"/>
      <c r="I136" s="17"/>
      <c r="J136" s="17"/>
      <c r="L136" s="27"/>
      <c r="M136" s="27"/>
      <c r="N136" s="43"/>
      <c r="O136" s="27"/>
      <c r="P136" s="43"/>
      <c r="Q136" s="27"/>
      <c r="R136" s="43"/>
      <c r="S136" s="27"/>
      <c r="T136" s="43"/>
      <c r="U136" s="27"/>
      <c r="V136" s="43"/>
      <c r="W136" s="27"/>
      <c r="X136" s="43"/>
      <c r="Y136" s="27"/>
      <c r="Z136" s="43"/>
      <c r="AA136" s="27"/>
      <c r="AB136" s="43"/>
      <c r="AC136" s="27"/>
      <c r="AD136" s="43"/>
      <c r="AE136" s="27"/>
      <c r="AF136" s="43"/>
      <c r="AG136" s="27"/>
      <c r="AH136" s="43"/>
      <c r="AI136" s="27"/>
      <c r="AJ136" s="43"/>
      <c r="AK136" s="27"/>
      <c r="AL136" s="16"/>
      <c r="AM136" s="51"/>
      <c r="AN136" s="50"/>
      <c r="AO136" s="23">
        <v>33580</v>
      </c>
      <c r="AP136" s="51"/>
      <c r="AQ136" s="51"/>
      <c r="AR136" s="26">
        <v>0.03</v>
      </c>
      <c r="AS136" s="56"/>
      <c r="AT136" s="56"/>
    </row>
    <row r="137" spans="1:46" s="80" customFormat="1" x14ac:dyDescent="0.25">
      <c r="A137" s="14"/>
      <c r="B137" s="14"/>
      <c r="C137" s="14"/>
      <c r="D137" s="14"/>
      <c r="E137" s="17"/>
      <c r="F137" s="17"/>
      <c r="G137" s="17"/>
      <c r="H137" s="17"/>
      <c r="I137" s="17"/>
      <c r="J137" s="17"/>
      <c r="L137" s="27">
        <v>1992</v>
      </c>
      <c r="M137" s="27">
        <v>0.04</v>
      </c>
      <c r="N137" s="43"/>
      <c r="O137" s="27">
        <v>0.5</v>
      </c>
      <c r="P137" s="43"/>
      <c r="Q137" s="27">
        <v>1.9</v>
      </c>
      <c r="R137" s="43"/>
      <c r="S137" s="27">
        <v>0</v>
      </c>
      <c r="T137" s="43"/>
      <c r="U137" s="27">
        <v>0</v>
      </c>
      <c r="V137" s="43"/>
      <c r="W137" s="27">
        <v>1.0900000000000001</v>
      </c>
      <c r="X137" s="43"/>
      <c r="Y137" s="27">
        <v>1.34</v>
      </c>
      <c r="Z137" s="43"/>
      <c r="AA137" s="27">
        <v>0.17</v>
      </c>
      <c r="AB137" s="43"/>
      <c r="AC137" s="27">
        <v>0.26</v>
      </c>
      <c r="AD137" s="43"/>
      <c r="AE137" s="27">
        <v>0.61</v>
      </c>
      <c r="AF137" s="43"/>
      <c r="AG137" s="27">
        <v>0.56999999999999995</v>
      </c>
      <c r="AH137" s="43"/>
      <c r="AI137" s="27">
        <v>2</v>
      </c>
      <c r="AJ137" s="43" t="s">
        <v>34</v>
      </c>
      <c r="AK137" s="27">
        <v>8.48</v>
      </c>
      <c r="AL137" s="16"/>
      <c r="AM137" s="37">
        <f t="shared" si="8"/>
        <v>8.48</v>
      </c>
      <c r="AN137" s="36">
        <f t="shared" si="9"/>
        <v>12</v>
      </c>
      <c r="AO137" s="27">
        <v>1992</v>
      </c>
      <c r="AP137" s="37">
        <f t="shared" si="12"/>
        <v>8.48</v>
      </c>
      <c r="AQ137" s="37">
        <v>11.368473652643303</v>
      </c>
      <c r="AR137" s="50"/>
      <c r="AS137" s="56">
        <v>58.585000000000001</v>
      </c>
      <c r="AT137" s="56">
        <v>20.64</v>
      </c>
    </row>
    <row r="138" spans="1:46" s="80" customFormat="1" x14ac:dyDescent="0.25">
      <c r="A138" s="14"/>
      <c r="B138" s="14"/>
      <c r="C138" s="14"/>
      <c r="D138" s="14"/>
      <c r="E138" s="17"/>
      <c r="F138" s="17"/>
      <c r="G138" s="17"/>
      <c r="H138" s="17"/>
      <c r="I138" s="17"/>
      <c r="J138" s="17"/>
      <c r="L138" s="27"/>
      <c r="M138" s="27"/>
      <c r="N138" s="43"/>
      <c r="O138" s="27"/>
      <c r="P138" s="43"/>
      <c r="Q138" s="27"/>
      <c r="R138" s="43"/>
      <c r="S138" s="27"/>
      <c r="T138" s="43"/>
      <c r="U138" s="27"/>
      <c r="V138" s="43"/>
      <c r="W138" s="27"/>
      <c r="X138" s="43"/>
      <c r="Y138" s="27"/>
      <c r="Z138" s="43"/>
      <c r="AA138" s="27"/>
      <c r="AB138" s="43"/>
      <c r="AC138" s="27"/>
      <c r="AD138" s="43"/>
      <c r="AE138" s="27"/>
      <c r="AF138" s="43"/>
      <c r="AG138" s="27"/>
      <c r="AH138" s="43"/>
      <c r="AI138" s="27"/>
      <c r="AJ138" s="43"/>
      <c r="AK138" s="27"/>
      <c r="AL138" s="16"/>
      <c r="AM138" s="51"/>
      <c r="AN138" s="50"/>
      <c r="AO138" s="23">
        <v>33683</v>
      </c>
      <c r="AP138" s="51"/>
      <c r="AQ138" s="51"/>
      <c r="AR138" s="36">
        <v>0.19</v>
      </c>
      <c r="AS138" s="56"/>
      <c r="AT138" s="56"/>
    </row>
    <row r="139" spans="1:46" s="80" customFormat="1" x14ac:dyDescent="0.25">
      <c r="A139" s="14"/>
      <c r="B139" s="14"/>
      <c r="C139" s="14"/>
      <c r="D139" s="14"/>
      <c r="E139" s="17"/>
      <c r="F139" s="17"/>
      <c r="G139" s="17"/>
      <c r="H139" s="17"/>
      <c r="I139" s="17"/>
      <c r="J139" s="17"/>
      <c r="L139" s="27">
        <v>1993</v>
      </c>
      <c r="M139" s="27">
        <v>1.49</v>
      </c>
      <c r="N139" s="43"/>
      <c r="O139" s="27">
        <v>0.82</v>
      </c>
      <c r="P139" s="43"/>
      <c r="Q139" s="27">
        <v>0.74</v>
      </c>
      <c r="R139" s="43" t="s">
        <v>34</v>
      </c>
      <c r="S139" s="27">
        <v>0.15</v>
      </c>
      <c r="T139" s="43"/>
      <c r="U139" s="27">
        <v>0.61</v>
      </c>
      <c r="V139" s="43"/>
      <c r="W139" s="27">
        <v>1.26</v>
      </c>
      <c r="X139" s="43"/>
      <c r="Y139" s="27">
        <v>0.16</v>
      </c>
      <c r="Z139" s="43"/>
      <c r="AA139" s="27">
        <v>0.25</v>
      </c>
      <c r="AB139" s="43"/>
      <c r="AC139" s="27">
        <v>0.38</v>
      </c>
      <c r="AD139" s="43"/>
      <c r="AE139" s="27">
        <v>2.35</v>
      </c>
      <c r="AF139" s="43"/>
      <c r="AG139" s="27">
        <v>0.01</v>
      </c>
      <c r="AH139" s="43"/>
      <c r="AI139" s="27">
        <v>0.19</v>
      </c>
      <c r="AJ139" s="43"/>
      <c r="AK139" s="27">
        <v>8.41</v>
      </c>
      <c r="AL139" s="16"/>
      <c r="AM139" s="37">
        <f t="shared" si="8"/>
        <v>8.4099999999999984</v>
      </c>
      <c r="AN139" s="36">
        <f t="shared" si="9"/>
        <v>12</v>
      </c>
      <c r="AO139" s="27">
        <v>1993</v>
      </c>
      <c r="AP139" s="37">
        <f t="shared" si="12"/>
        <v>8.4099999999999984</v>
      </c>
      <c r="AQ139" s="37">
        <v>11.368473652643303</v>
      </c>
      <c r="AR139" s="36"/>
      <c r="AS139" s="56">
        <v>60.478000000000002</v>
      </c>
      <c r="AT139" s="56">
        <v>21.420999999999999</v>
      </c>
    </row>
    <row r="140" spans="1:46" s="80" customFormat="1" x14ac:dyDescent="0.25">
      <c r="A140" s="14"/>
      <c r="B140" s="14"/>
      <c r="C140" s="14"/>
      <c r="D140" s="14"/>
      <c r="E140" s="17"/>
      <c r="F140" s="17"/>
      <c r="G140" s="17"/>
      <c r="J140" s="17"/>
      <c r="L140" s="27">
        <v>1994</v>
      </c>
      <c r="M140" s="27">
        <v>0</v>
      </c>
      <c r="N140" s="43"/>
      <c r="O140" s="27">
        <v>2.91</v>
      </c>
      <c r="P140" s="43"/>
      <c r="Q140" s="27">
        <v>1.01</v>
      </c>
      <c r="R140" s="43"/>
      <c r="S140" s="27">
        <v>1.63</v>
      </c>
      <c r="T140" s="43"/>
      <c r="U140" s="27">
        <v>1.1499999999999999</v>
      </c>
      <c r="V140" s="43"/>
      <c r="W140" s="27">
        <v>0.03</v>
      </c>
      <c r="X140" s="43"/>
      <c r="Y140" s="27">
        <v>0.01</v>
      </c>
      <c r="Z140" s="43"/>
      <c r="AA140" s="27">
        <v>1.53</v>
      </c>
      <c r="AB140" s="43"/>
      <c r="AC140" s="27">
        <v>0.74</v>
      </c>
      <c r="AD140" s="43" t="s">
        <v>34</v>
      </c>
      <c r="AE140" s="27">
        <v>0.56999999999999995</v>
      </c>
      <c r="AF140" s="43"/>
      <c r="AG140" s="27">
        <v>0.89</v>
      </c>
      <c r="AH140" s="43"/>
      <c r="AI140" s="27">
        <v>0.95</v>
      </c>
      <c r="AJ140" s="43"/>
      <c r="AK140" s="27">
        <v>11.42</v>
      </c>
      <c r="AL140" s="16"/>
      <c r="AM140" s="37">
        <f t="shared" si="8"/>
        <v>11.42</v>
      </c>
      <c r="AN140" s="36">
        <f t="shared" si="9"/>
        <v>12</v>
      </c>
      <c r="AO140" s="27">
        <v>1994</v>
      </c>
      <c r="AP140" s="37">
        <f t="shared" si="12"/>
        <v>11.42</v>
      </c>
      <c r="AQ140" s="37">
        <v>11.368473652643303</v>
      </c>
      <c r="AR140" s="36"/>
      <c r="AS140" s="56">
        <v>60.883000000000003</v>
      </c>
      <c r="AT140" s="56">
        <v>21.556000000000001</v>
      </c>
    </row>
    <row r="141" spans="1:46" s="80" customFormat="1" x14ac:dyDescent="0.25">
      <c r="A141" s="14"/>
      <c r="B141" s="14"/>
      <c r="C141" s="14"/>
      <c r="D141" s="14"/>
      <c r="E141" s="17"/>
      <c r="F141" s="17"/>
      <c r="G141" s="17"/>
      <c r="J141" s="17"/>
      <c r="L141" s="27">
        <v>1995</v>
      </c>
      <c r="M141" s="27">
        <v>1.45</v>
      </c>
      <c r="N141" s="43"/>
      <c r="O141" s="27">
        <v>0.92</v>
      </c>
      <c r="P141" s="43"/>
      <c r="Q141" s="27">
        <v>3.53</v>
      </c>
      <c r="R141" s="43"/>
      <c r="S141" s="27">
        <v>0.37</v>
      </c>
      <c r="T141" s="43"/>
      <c r="U141" s="27">
        <v>2.61</v>
      </c>
      <c r="V141" s="43"/>
      <c r="W141" s="27">
        <v>1.32</v>
      </c>
      <c r="X141" s="43"/>
      <c r="Y141" s="27">
        <v>0.04</v>
      </c>
      <c r="Z141" s="43"/>
      <c r="AA141" s="27">
        <v>0.38</v>
      </c>
      <c r="AB141" s="43" t="s">
        <v>34</v>
      </c>
      <c r="AC141" s="27">
        <v>0.11</v>
      </c>
      <c r="AD141" s="43"/>
      <c r="AE141" s="27">
        <v>0</v>
      </c>
      <c r="AF141" s="43"/>
      <c r="AG141" s="27">
        <v>0.21</v>
      </c>
      <c r="AH141" s="43"/>
      <c r="AI141" s="27">
        <v>1.27</v>
      </c>
      <c r="AJ141" s="43"/>
      <c r="AK141" s="27">
        <v>12.21</v>
      </c>
      <c r="AL141" s="16"/>
      <c r="AM141" s="37">
        <f t="shared" si="8"/>
        <v>12.21</v>
      </c>
      <c r="AN141" s="36">
        <f t="shared" si="9"/>
        <v>12</v>
      </c>
      <c r="AO141" s="27">
        <v>1995</v>
      </c>
      <c r="AP141" s="37">
        <f t="shared" si="12"/>
        <v>12.21</v>
      </c>
      <c r="AQ141" s="37">
        <v>11.368473652643303</v>
      </c>
      <c r="AR141" s="36"/>
      <c r="AS141" s="56">
        <v>60.883000000000003</v>
      </c>
      <c r="AT141" s="56">
        <v>19.75</v>
      </c>
    </row>
    <row r="142" spans="1:46" s="80" customFormat="1" x14ac:dyDescent="0.25">
      <c r="A142" s="14"/>
      <c r="B142" s="14"/>
      <c r="C142" s="14"/>
      <c r="D142" s="14"/>
      <c r="E142" s="17"/>
      <c r="F142" s="17"/>
      <c r="G142" s="17"/>
      <c r="J142" s="17"/>
      <c r="L142" s="27">
        <v>1996</v>
      </c>
      <c r="M142" s="27">
        <v>1.71</v>
      </c>
      <c r="N142" s="43" t="s">
        <v>34</v>
      </c>
      <c r="O142" s="27">
        <v>1.2</v>
      </c>
      <c r="P142" s="43"/>
      <c r="Q142" s="27">
        <v>1.1299999999999999</v>
      </c>
      <c r="R142" s="43"/>
      <c r="S142" s="27">
        <v>0.4</v>
      </c>
      <c r="T142" s="43"/>
      <c r="U142" s="27">
        <v>2.15</v>
      </c>
      <c r="V142" s="43"/>
      <c r="W142" s="27">
        <v>0</v>
      </c>
      <c r="X142" s="43"/>
      <c r="Y142" s="27">
        <v>0.11</v>
      </c>
      <c r="Z142" s="43"/>
      <c r="AA142" s="27">
        <v>0</v>
      </c>
      <c r="AB142" s="43"/>
      <c r="AC142" s="27">
        <v>0.87</v>
      </c>
      <c r="AD142" s="43"/>
      <c r="AE142" s="27">
        <v>0.64</v>
      </c>
      <c r="AF142" s="43"/>
      <c r="AG142" s="27">
        <v>1.23</v>
      </c>
      <c r="AH142" s="43"/>
      <c r="AI142" s="27">
        <v>0.86</v>
      </c>
      <c r="AJ142" s="43" t="s">
        <v>34</v>
      </c>
      <c r="AK142" s="27">
        <v>10.3</v>
      </c>
      <c r="AL142" s="16"/>
      <c r="AM142" s="37">
        <f t="shared" si="8"/>
        <v>10.3</v>
      </c>
      <c r="AN142" s="36">
        <f t="shared" si="9"/>
        <v>12</v>
      </c>
      <c r="AO142" s="27">
        <v>1996</v>
      </c>
      <c r="AP142" s="37">
        <f t="shared" si="12"/>
        <v>10.3</v>
      </c>
      <c r="AQ142" s="37">
        <v>11.368473652643303</v>
      </c>
      <c r="AR142" s="36"/>
      <c r="AS142" s="56">
        <v>57.779000000000003</v>
      </c>
      <c r="AT142" s="56">
        <v>20.413</v>
      </c>
    </row>
    <row r="143" spans="1:46" x14ac:dyDescent="0.25">
      <c r="H143" s="80"/>
      <c r="I143" s="80"/>
      <c r="K143" s="80"/>
      <c r="L143" s="27">
        <v>1997</v>
      </c>
      <c r="M143" s="27">
        <v>2</v>
      </c>
      <c r="N143" s="43"/>
      <c r="O143" s="27">
        <v>1.59</v>
      </c>
      <c r="P143" s="43"/>
      <c r="Q143" s="27">
        <v>0.11</v>
      </c>
      <c r="R143" s="43"/>
      <c r="S143" s="27">
        <v>0.09</v>
      </c>
      <c r="T143" s="43" t="s">
        <v>34</v>
      </c>
      <c r="U143" s="27">
        <v>0.16</v>
      </c>
      <c r="V143" s="43"/>
      <c r="W143" s="27">
        <v>1.83</v>
      </c>
      <c r="X143" s="43"/>
      <c r="Y143" s="27">
        <v>0.48</v>
      </c>
      <c r="Z143" s="43"/>
      <c r="AA143" s="27">
        <v>0.68</v>
      </c>
      <c r="AB143" s="43"/>
      <c r="AC143" s="27">
        <v>1.94</v>
      </c>
      <c r="AD143" s="43"/>
      <c r="AE143" s="27">
        <v>1.1000000000000001</v>
      </c>
      <c r="AF143" s="43"/>
      <c r="AG143" s="27">
        <v>1.17</v>
      </c>
      <c r="AH143" s="43"/>
      <c r="AI143" s="27">
        <v>0.28999999999999998</v>
      </c>
      <c r="AJ143" s="43"/>
      <c r="AK143" s="27">
        <v>11.44</v>
      </c>
      <c r="AL143" s="16"/>
      <c r="AM143" s="37">
        <f t="shared" si="8"/>
        <v>11.439999999999998</v>
      </c>
      <c r="AN143" s="36">
        <f t="shared" si="9"/>
        <v>12</v>
      </c>
      <c r="AO143" s="27">
        <v>1997</v>
      </c>
      <c r="AP143" s="37">
        <f t="shared" si="12"/>
        <v>11.439999999999998</v>
      </c>
      <c r="AQ143" s="37">
        <v>11.368473652643303</v>
      </c>
      <c r="AR143" s="36"/>
      <c r="AS143" s="56">
        <v>55.14</v>
      </c>
      <c r="AT143" s="56">
        <v>19.75</v>
      </c>
    </row>
    <row r="144" spans="1:46" x14ac:dyDescent="0.25">
      <c r="H144" s="80"/>
      <c r="I144" s="80"/>
      <c r="K144" s="80"/>
      <c r="L144" s="27">
        <v>1998</v>
      </c>
      <c r="M144" s="27">
        <v>0</v>
      </c>
      <c r="N144" s="43"/>
      <c r="O144" s="27">
        <v>1.1499999999999999</v>
      </c>
      <c r="P144" s="43"/>
      <c r="Q144" s="27">
        <v>2.2200000000000002</v>
      </c>
      <c r="R144" s="43"/>
      <c r="S144" s="27">
        <v>1.66</v>
      </c>
      <c r="T144" s="43"/>
      <c r="U144" s="27">
        <v>1.95</v>
      </c>
      <c r="V144" s="43"/>
      <c r="W144" s="27">
        <v>1.65</v>
      </c>
      <c r="X144" s="43"/>
      <c r="Y144" s="27">
        <v>0</v>
      </c>
      <c r="Z144" s="43"/>
      <c r="AA144" s="27">
        <v>0.1</v>
      </c>
      <c r="AB144" s="43"/>
      <c r="AC144" s="27">
        <v>0.74</v>
      </c>
      <c r="AD144" s="43"/>
      <c r="AE144" s="27">
        <v>1.81</v>
      </c>
      <c r="AF144" s="43"/>
      <c r="AG144" s="27">
        <v>0.77</v>
      </c>
      <c r="AH144" s="43"/>
      <c r="AI144" s="27">
        <v>0.06</v>
      </c>
      <c r="AJ144" s="43"/>
      <c r="AK144" s="27">
        <v>12.11</v>
      </c>
      <c r="AL144" s="16"/>
      <c r="AM144" s="37">
        <f t="shared" si="8"/>
        <v>12.110000000000001</v>
      </c>
      <c r="AN144" s="36">
        <f t="shared" si="9"/>
        <v>12</v>
      </c>
      <c r="AO144" s="27">
        <v>1998</v>
      </c>
      <c r="AP144" s="37">
        <f t="shared" si="12"/>
        <v>12.110000000000001</v>
      </c>
      <c r="AQ144" s="37">
        <v>11.368473652643303</v>
      </c>
      <c r="AR144" s="36"/>
      <c r="AS144" s="56">
        <v>60.984999999999999</v>
      </c>
      <c r="AT144" s="56">
        <v>18.916</v>
      </c>
    </row>
    <row r="145" spans="8:46" x14ac:dyDescent="0.25">
      <c r="H145" s="80"/>
      <c r="I145" s="80"/>
      <c r="K145" s="80"/>
      <c r="L145" s="27">
        <v>1999</v>
      </c>
      <c r="M145" s="27">
        <v>1.34</v>
      </c>
      <c r="N145" s="43"/>
      <c r="O145" s="27">
        <v>0.03</v>
      </c>
      <c r="P145" s="43"/>
      <c r="Q145" s="27">
        <v>0</v>
      </c>
      <c r="R145" s="43"/>
      <c r="S145" s="27">
        <v>3.01</v>
      </c>
      <c r="T145" s="43"/>
      <c r="U145" s="27">
        <v>0</v>
      </c>
      <c r="V145" s="43"/>
      <c r="W145" s="27">
        <v>1.7</v>
      </c>
      <c r="X145" s="43"/>
      <c r="Y145" s="27">
        <v>0</v>
      </c>
      <c r="Z145" s="43"/>
      <c r="AA145" s="27">
        <v>0.48</v>
      </c>
      <c r="AB145" s="43"/>
      <c r="AC145" s="27">
        <v>0.71</v>
      </c>
      <c r="AD145" s="43" t="s">
        <v>34</v>
      </c>
      <c r="AE145" s="27">
        <v>0.04</v>
      </c>
      <c r="AF145" s="43"/>
      <c r="AG145" s="27">
        <v>0.28999999999999998</v>
      </c>
      <c r="AH145" s="43"/>
      <c r="AI145" s="27">
        <v>0</v>
      </c>
      <c r="AJ145" s="43"/>
      <c r="AK145" s="27">
        <v>7.6</v>
      </c>
      <c r="AL145" s="16"/>
      <c r="AM145" s="37">
        <f t="shared" si="8"/>
        <v>7.6000000000000005</v>
      </c>
      <c r="AN145" s="36">
        <f t="shared" si="9"/>
        <v>12</v>
      </c>
      <c r="AO145" s="27">
        <v>1999</v>
      </c>
      <c r="AP145" s="37">
        <f t="shared" si="12"/>
        <v>7.6000000000000005</v>
      </c>
      <c r="AQ145" s="37">
        <v>11.368473652643303</v>
      </c>
      <c r="AR145" s="36"/>
      <c r="AS145" s="56">
        <v>68.882999999999996</v>
      </c>
      <c r="AT145" s="56">
        <v>23.588000000000001</v>
      </c>
    </row>
    <row r="146" spans="8:46" x14ac:dyDescent="0.25">
      <c r="H146" s="80"/>
      <c r="I146" s="80"/>
      <c r="K146" s="80"/>
      <c r="L146" s="27">
        <v>2000</v>
      </c>
      <c r="M146" s="27">
        <v>0.1</v>
      </c>
      <c r="N146" s="43" t="s">
        <v>34</v>
      </c>
      <c r="O146" s="27">
        <v>2.31</v>
      </c>
      <c r="P146" s="43"/>
      <c r="Q146" s="27">
        <v>0.76</v>
      </c>
      <c r="R146" s="43"/>
      <c r="S146" s="27">
        <v>0.15</v>
      </c>
      <c r="T146" s="43"/>
      <c r="U146" s="27">
        <v>1.19</v>
      </c>
      <c r="V146" s="43" t="s">
        <v>34</v>
      </c>
      <c r="W146" s="27">
        <v>0.38</v>
      </c>
      <c r="X146" s="43"/>
      <c r="Y146" s="27">
        <v>0.03</v>
      </c>
      <c r="Z146" s="43"/>
      <c r="AA146" s="27">
        <v>1.32</v>
      </c>
      <c r="AB146" s="43" t="s">
        <v>34</v>
      </c>
      <c r="AC146" s="27">
        <v>0.6</v>
      </c>
      <c r="AD146" s="43"/>
      <c r="AE146" s="27">
        <v>1.63</v>
      </c>
      <c r="AF146" s="43" t="s">
        <v>34</v>
      </c>
      <c r="AG146" s="27">
        <v>0.44</v>
      </c>
      <c r="AH146" s="43"/>
      <c r="AI146" s="27">
        <v>0.05</v>
      </c>
      <c r="AJ146" s="43"/>
      <c r="AK146" s="27">
        <v>8.9600000000000009</v>
      </c>
      <c r="AL146" s="16"/>
      <c r="AM146" s="37">
        <f t="shared" si="8"/>
        <v>8.9599999999999991</v>
      </c>
      <c r="AN146" s="36">
        <f t="shared" si="9"/>
        <v>12</v>
      </c>
      <c r="AO146" s="27">
        <v>2000</v>
      </c>
      <c r="AP146" s="37">
        <f t="shared" si="12"/>
        <v>8.9599999999999991</v>
      </c>
      <c r="AQ146" s="37">
        <v>11.368473652643303</v>
      </c>
      <c r="AR146" s="36"/>
      <c r="AS146" s="56">
        <v>70.600999999999999</v>
      </c>
      <c r="AT146" s="56">
        <v>22.524999999999999</v>
      </c>
    </row>
    <row r="147" spans="8:46" x14ac:dyDescent="0.25">
      <c r="H147" s="80"/>
      <c r="I147" s="80"/>
      <c r="K147" s="80"/>
      <c r="L147" s="27">
        <v>2001</v>
      </c>
      <c r="M147" s="27">
        <v>1.08</v>
      </c>
      <c r="N147" s="43"/>
      <c r="O147" s="27">
        <v>1.55</v>
      </c>
      <c r="P147" s="43"/>
      <c r="Q147" s="27">
        <v>2.36</v>
      </c>
      <c r="R147" s="43" t="s">
        <v>34</v>
      </c>
      <c r="S147" s="27">
        <v>1.95</v>
      </c>
      <c r="T147" s="43"/>
      <c r="U147" s="27">
        <v>0</v>
      </c>
      <c r="V147" s="43"/>
      <c r="W147" s="27">
        <v>0</v>
      </c>
      <c r="X147" s="43"/>
      <c r="Y147" s="27">
        <v>0.82</v>
      </c>
      <c r="Z147" s="43"/>
      <c r="AA147" s="27">
        <v>0.56999999999999995</v>
      </c>
      <c r="AB147" s="43"/>
      <c r="AC147" s="27">
        <v>0.71</v>
      </c>
      <c r="AD147" s="43"/>
      <c r="AE147" s="27">
        <v>0.39</v>
      </c>
      <c r="AF147" s="43"/>
      <c r="AG147" s="27">
        <v>0.86</v>
      </c>
      <c r="AH147" s="43"/>
      <c r="AI147" s="27">
        <v>0.56999999999999995</v>
      </c>
      <c r="AJ147" s="43"/>
      <c r="AK147" s="27">
        <v>10.86</v>
      </c>
      <c r="AL147" s="16"/>
      <c r="AM147" s="37">
        <f t="shared" si="8"/>
        <v>10.86</v>
      </c>
      <c r="AN147" s="36">
        <f t="shared" si="9"/>
        <v>12</v>
      </c>
      <c r="AO147" s="27">
        <v>2001</v>
      </c>
      <c r="AP147" s="37">
        <f t="shared" si="12"/>
        <v>10.86</v>
      </c>
      <c r="AQ147" s="37">
        <v>11.368473652643303</v>
      </c>
      <c r="AR147" s="36"/>
      <c r="AS147" s="56"/>
      <c r="AT147" s="56"/>
    </row>
    <row r="148" spans="8:46" x14ac:dyDescent="0.25">
      <c r="K148" s="80"/>
      <c r="L148" s="27">
        <v>2002</v>
      </c>
      <c r="M148" s="27">
        <v>0.84</v>
      </c>
      <c r="N148" s="43"/>
      <c r="O148" s="27">
        <v>1.88</v>
      </c>
      <c r="P148" s="43"/>
      <c r="Q148" s="27">
        <v>0.23</v>
      </c>
      <c r="R148" s="43"/>
      <c r="S148" s="27">
        <v>2.1800000000000002</v>
      </c>
      <c r="T148" s="43" t="s">
        <v>35</v>
      </c>
      <c r="U148" s="27">
        <v>0.32</v>
      </c>
      <c r="V148" s="43"/>
      <c r="W148" s="27">
        <v>0</v>
      </c>
      <c r="X148" s="43"/>
      <c r="Y148" s="27">
        <v>0.84</v>
      </c>
      <c r="Z148" s="43" t="s">
        <v>34</v>
      </c>
      <c r="AA148" s="27">
        <v>0.1</v>
      </c>
      <c r="AB148" s="43"/>
      <c r="AC148" s="27">
        <v>0.21</v>
      </c>
      <c r="AD148" s="43"/>
      <c r="AE148" s="27">
        <v>0.3</v>
      </c>
      <c r="AF148" s="43"/>
      <c r="AG148" s="27">
        <v>0.77</v>
      </c>
      <c r="AH148" s="43"/>
      <c r="AI148" s="27">
        <v>0.6</v>
      </c>
      <c r="AJ148" s="43"/>
      <c r="AK148" s="27">
        <v>8.27</v>
      </c>
      <c r="AL148" s="16"/>
      <c r="AM148" s="37">
        <f t="shared" si="8"/>
        <v>8.27</v>
      </c>
      <c r="AN148" s="36">
        <f t="shared" si="9"/>
        <v>12</v>
      </c>
      <c r="AO148" s="27">
        <v>2002</v>
      </c>
      <c r="AP148" s="37">
        <f t="shared" si="12"/>
        <v>8.27</v>
      </c>
      <c r="AQ148" s="37">
        <v>11.368473652643303</v>
      </c>
      <c r="AR148" s="36"/>
      <c r="AS148" s="56">
        <v>60.9</v>
      </c>
      <c r="AT148" s="56">
        <v>21.85</v>
      </c>
    </row>
    <row r="149" spans="8:46" x14ac:dyDescent="0.25">
      <c r="K149" s="80"/>
      <c r="L149" s="27">
        <v>2003</v>
      </c>
      <c r="M149" s="27">
        <v>0.34</v>
      </c>
      <c r="N149" s="43" t="s">
        <v>34</v>
      </c>
      <c r="O149" s="27">
        <v>0.97</v>
      </c>
      <c r="P149" s="43"/>
      <c r="Q149" s="27">
        <v>0.82</v>
      </c>
      <c r="R149" s="43"/>
      <c r="S149" s="27">
        <v>2.68</v>
      </c>
      <c r="T149" s="43"/>
      <c r="U149" s="27">
        <v>1.31</v>
      </c>
      <c r="V149" s="43"/>
      <c r="W149" s="27">
        <v>0</v>
      </c>
      <c r="X149" s="43"/>
      <c r="Y149" s="27">
        <v>0</v>
      </c>
      <c r="Z149" s="43" t="s">
        <v>34</v>
      </c>
      <c r="AA149" s="27">
        <v>2.96</v>
      </c>
      <c r="AB149" s="43"/>
      <c r="AC149" s="27">
        <v>0.5</v>
      </c>
      <c r="AD149" s="43"/>
      <c r="AE149" s="27">
        <v>0</v>
      </c>
      <c r="AF149" s="43"/>
      <c r="AG149" s="27">
        <v>0.59</v>
      </c>
      <c r="AH149" s="43"/>
      <c r="AI149" s="27">
        <v>1.95</v>
      </c>
      <c r="AJ149" s="43"/>
      <c r="AK149" s="27">
        <v>12.12</v>
      </c>
      <c r="AL149" s="16"/>
      <c r="AM149" s="37">
        <f t="shared" si="8"/>
        <v>12.120000000000001</v>
      </c>
      <c r="AN149" s="36">
        <f t="shared" si="9"/>
        <v>12</v>
      </c>
      <c r="AO149" s="27">
        <v>2003</v>
      </c>
      <c r="AP149" s="37">
        <f t="shared" si="12"/>
        <v>12.12</v>
      </c>
      <c r="AQ149" s="37">
        <v>11.368473652643303</v>
      </c>
      <c r="AR149" s="36"/>
      <c r="AS149" s="56">
        <v>60.9</v>
      </c>
      <c r="AT149" s="56">
        <v>21.85</v>
      </c>
    </row>
    <row r="150" spans="8:46" x14ac:dyDescent="0.25">
      <c r="K150" s="80"/>
      <c r="L150" s="27">
        <v>2004</v>
      </c>
      <c r="M150" s="27">
        <v>0.13</v>
      </c>
      <c r="N150" s="43" t="s">
        <v>34</v>
      </c>
      <c r="O150" s="27">
        <v>1.82</v>
      </c>
      <c r="P150" s="43" t="s">
        <v>34</v>
      </c>
      <c r="Q150" s="27">
        <v>0.26</v>
      </c>
      <c r="R150" s="43"/>
      <c r="S150" s="27">
        <v>1.82</v>
      </c>
      <c r="T150" s="43"/>
      <c r="U150" s="27">
        <v>0.28999999999999998</v>
      </c>
      <c r="V150" s="43"/>
      <c r="W150" s="27">
        <v>0.02</v>
      </c>
      <c r="X150" s="43"/>
      <c r="Y150" s="27">
        <v>1.33</v>
      </c>
      <c r="Z150" s="43"/>
      <c r="AA150" s="27">
        <v>0.91</v>
      </c>
      <c r="AB150" s="43"/>
      <c r="AC150" s="27">
        <v>1.02</v>
      </c>
      <c r="AD150" s="43"/>
      <c r="AE150" s="27">
        <v>4.04</v>
      </c>
      <c r="AF150" s="43" t="s">
        <v>34</v>
      </c>
      <c r="AG150" s="27">
        <v>1.1000000000000001</v>
      </c>
      <c r="AH150" s="43"/>
      <c r="AI150" s="27">
        <v>0.3</v>
      </c>
      <c r="AJ150" s="43"/>
      <c r="AK150" s="27">
        <v>13.04</v>
      </c>
      <c r="AL150" s="16"/>
      <c r="AM150" s="37">
        <f t="shared" si="8"/>
        <v>13.040000000000001</v>
      </c>
      <c r="AN150" s="36">
        <f t="shared" si="9"/>
        <v>12</v>
      </c>
      <c r="AO150" s="27">
        <v>2004</v>
      </c>
      <c r="AP150" s="37">
        <f t="shared" si="12"/>
        <v>13.040000000000001</v>
      </c>
      <c r="AQ150" s="37">
        <v>11.368473652643303</v>
      </c>
      <c r="AR150" s="36"/>
      <c r="AS150" s="56">
        <v>65.686999999999998</v>
      </c>
      <c r="AT150" s="56">
        <v>23.126000000000001</v>
      </c>
    </row>
    <row r="151" spans="8:46" x14ac:dyDescent="0.25">
      <c r="K151" s="80"/>
      <c r="L151" s="27">
        <v>2005</v>
      </c>
      <c r="M151" s="27">
        <v>2.92</v>
      </c>
      <c r="N151" s="43" t="s">
        <v>34</v>
      </c>
      <c r="O151" s="27">
        <v>1.21</v>
      </c>
      <c r="P151" s="43"/>
      <c r="Q151" s="27">
        <v>1.41</v>
      </c>
      <c r="R151" s="43" t="s">
        <v>34</v>
      </c>
      <c r="S151" s="27">
        <v>2.48</v>
      </c>
      <c r="T151" s="43"/>
      <c r="U151" s="27">
        <v>3.55</v>
      </c>
      <c r="V151" s="43"/>
      <c r="W151" s="27">
        <v>0.1</v>
      </c>
      <c r="X151" s="43"/>
      <c r="Y151" s="27">
        <v>0.54</v>
      </c>
      <c r="Z151" s="43"/>
      <c r="AA151" s="27">
        <v>0.08</v>
      </c>
      <c r="AB151" s="43"/>
      <c r="AC151" s="27">
        <v>0</v>
      </c>
      <c r="AD151" s="43" t="s">
        <v>25</v>
      </c>
      <c r="AE151" s="27">
        <v>0.28000000000000003</v>
      </c>
      <c r="AF151" s="43"/>
      <c r="AG151" s="27">
        <v>0</v>
      </c>
      <c r="AH151" s="43" t="s">
        <v>36</v>
      </c>
      <c r="AI151" s="27">
        <v>0.45</v>
      </c>
      <c r="AJ151" s="43"/>
      <c r="AK151" s="27">
        <v>13.02</v>
      </c>
      <c r="AL151" s="16"/>
      <c r="AM151" s="37">
        <f t="shared" si="8"/>
        <v>13.02</v>
      </c>
      <c r="AN151" s="36">
        <f>12-1</f>
        <v>11</v>
      </c>
      <c r="AO151" s="27">
        <v>2005</v>
      </c>
      <c r="AP151" s="37">
        <f t="shared" si="12"/>
        <v>14.203636363636365</v>
      </c>
      <c r="AQ151" s="37">
        <v>11.368473652643303</v>
      </c>
      <c r="AR151" s="36"/>
      <c r="AS151" s="56">
        <v>65.686999999999998</v>
      </c>
      <c r="AT151" s="56">
        <v>23.126000000000001</v>
      </c>
    </row>
    <row r="152" spans="8:46" x14ac:dyDescent="0.25">
      <c r="K152" s="80"/>
      <c r="L152" s="27">
        <v>2006</v>
      </c>
      <c r="M152" s="27">
        <v>1.89</v>
      </c>
      <c r="N152" s="43" t="s">
        <v>34</v>
      </c>
      <c r="O152" s="27">
        <v>1.46</v>
      </c>
      <c r="P152" s="43"/>
      <c r="Q152" s="27">
        <v>0</v>
      </c>
      <c r="R152" s="43" t="s">
        <v>25</v>
      </c>
      <c r="S152" s="27">
        <v>1.51</v>
      </c>
      <c r="T152" s="43"/>
      <c r="U152" s="27">
        <v>0.49</v>
      </c>
      <c r="V152" s="43"/>
      <c r="W152" s="27">
        <v>0</v>
      </c>
      <c r="X152" s="43"/>
      <c r="Y152" s="27">
        <v>0.32</v>
      </c>
      <c r="Z152" s="43"/>
      <c r="AA152" s="27">
        <v>0</v>
      </c>
      <c r="AB152" s="43"/>
      <c r="AC152" s="27">
        <v>0</v>
      </c>
      <c r="AD152" s="43"/>
      <c r="AE152" s="27">
        <v>0.89</v>
      </c>
      <c r="AF152" s="43"/>
      <c r="AG152" s="27">
        <v>0.62</v>
      </c>
      <c r="AH152" s="43"/>
      <c r="AI152" s="27">
        <v>0.45</v>
      </c>
      <c r="AJ152" s="43"/>
      <c r="AK152" s="27">
        <v>7.63</v>
      </c>
      <c r="AL152" s="16"/>
      <c r="AM152" s="37">
        <f t="shared" si="8"/>
        <v>7.63</v>
      </c>
      <c r="AN152" s="36">
        <f>12-1</f>
        <v>11</v>
      </c>
      <c r="AO152" s="27">
        <v>2006</v>
      </c>
      <c r="AP152" s="37">
        <f t="shared" si="12"/>
        <v>8.3236363636363642</v>
      </c>
      <c r="AQ152" s="37">
        <v>11.368473652643303</v>
      </c>
      <c r="AR152" s="36"/>
      <c r="AS152" s="56">
        <v>96.609800000000007</v>
      </c>
      <c r="AT152" s="56">
        <v>24.1524</v>
      </c>
    </row>
    <row r="153" spans="8:46" x14ac:dyDescent="0.25">
      <c r="K153" s="80"/>
      <c r="L153" s="27">
        <v>2007</v>
      </c>
      <c r="M153" s="27">
        <v>0.51</v>
      </c>
      <c r="N153" s="43"/>
      <c r="O153" s="27">
        <v>0.57999999999999996</v>
      </c>
      <c r="P153" s="43"/>
      <c r="Q153" s="27">
        <v>2.35</v>
      </c>
      <c r="R153" s="43"/>
      <c r="S153" s="27">
        <v>1.52</v>
      </c>
      <c r="T153" s="43"/>
      <c r="U153" s="27">
        <v>0.61</v>
      </c>
      <c r="V153" s="43"/>
      <c r="W153" s="27">
        <v>0.53</v>
      </c>
      <c r="X153" s="43"/>
      <c r="Y153" s="27">
        <v>0.97</v>
      </c>
      <c r="Z153" s="43"/>
      <c r="AA153" s="27">
        <v>1.9</v>
      </c>
      <c r="AB153" s="43" t="s">
        <v>35</v>
      </c>
      <c r="AC153" s="27">
        <v>0.95</v>
      </c>
      <c r="AD153" s="43"/>
      <c r="AE153" s="27">
        <v>0.51</v>
      </c>
      <c r="AF153" s="43"/>
      <c r="AG153" s="27">
        <v>0.3</v>
      </c>
      <c r="AH153" s="43"/>
      <c r="AI153" s="27">
        <v>1.73</v>
      </c>
      <c r="AJ153" s="43"/>
      <c r="AK153" s="27">
        <v>12.46</v>
      </c>
      <c r="AL153" s="16"/>
      <c r="AM153" s="37">
        <f t="shared" si="8"/>
        <v>12.46</v>
      </c>
      <c r="AN153" s="36">
        <f t="shared" si="9"/>
        <v>12</v>
      </c>
      <c r="AO153" s="27">
        <v>2007</v>
      </c>
      <c r="AP153" s="37">
        <f t="shared" si="12"/>
        <v>12.46</v>
      </c>
      <c r="AQ153" s="37">
        <v>11.368473652643303</v>
      </c>
      <c r="AR153" s="36"/>
      <c r="AS153" s="56">
        <v>95.738</v>
      </c>
      <c r="AT153" s="56">
        <v>24.010999999999999</v>
      </c>
    </row>
    <row r="154" spans="8:46" x14ac:dyDescent="0.25">
      <c r="K154" s="80"/>
      <c r="L154" s="27">
        <v>2008</v>
      </c>
      <c r="M154" s="27">
        <v>1.27</v>
      </c>
      <c r="N154" s="43"/>
      <c r="O154" s="27">
        <v>1</v>
      </c>
      <c r="P154" s="43"/>
      <c r="Q154" s="27">
        <v>0.18</v>
      </c>
      <c r="R154" s="43"/>
      <c r="S154" s="27">
        <v>0.18</v>
      </c>
      <c r="T154" s="43"/>
      <c r="U154" s="27">
        <v>0.12</v>
      </c>
      <c r="V154" s="43"/>
      <c r="W154" s="27">
        <v>0.17</v>
      </c>
      <c r="X154" s="43"/>
      <c r="Y154" s="27">
        <v>0.23</v>
      </c>
      <c r="Z154" s="43"/>
      <c r="AA154" s="27">
        <v>7.0000000000000007E-2</v>
      </c>
      <c r="AB154" s="43" t="s">
        <v>34</v>
      </c>
      <c r="AC154" s="27">
        <v>0.53</v>
      </c>
      <c r="AD154" s="43"/>
      <c r="AE154" s="27">
        <v>0.35</v>
      </c>
      <c r="AF154" s="43"/>
      <c r="AG154" s="27">
        <v>0.57999999999999996</v>
      </c>
      <c r="AH154" s="43"/>
      <c r="AI154" s="27">
        <v>0.96</v>
      </c>
      <c r="AJ154" s="43"/>
      <c r="AK154" s="27">
        <v>5.64</v>
      </c>
      <c r="AL154" s="16"/>
      <c r="AM154" s="37">
        <f t="shared" si="8"/>
        <v>5.64</v>
      </c>
      <c r="AN154" s="36">
        <f t="shared" si="9"/>
        <v>12</v>
      </c>
      <c r="AO154" s="27">
        <v>2008</v>
      </c>
      <c r="AP154" s="37">
        <f t="shared" si="12"/>
        <v>5.64</v>
      </c>
      <c r="AQ154" s="37">
        <v>11.368473652643303</v>
      </c>
      <c r="AR154" s="36"/>
      <c r="AS154" s="56">
        <v>96.602999999999994</v>
      </c>
      <c r="AT154" s="56">
        <v>24.22</v>
      </c>
    </row>
    <row r="155" spans="8:46" x14ac:dyDescent="0.25">
      <c r="K155" s="80"/>
      <c r="L155" s="27">
        <v>2009</v>
      </c>
      <c r="M155" s="27">
        <v>1.1499999999999999</v>
      </c>
      <c r="N155" s="43"/>
      <c r="O155" s="27">
        <v>1.22</v>
      </c>
      <c r="P155" s="43"/>
      <c r="Q155" s="27">
        <v>0.71</v>
      </c>
      <c r="R155" s="43"/>
      <c r="S155" s="27">
        <v>3.45</v>
      </c>
      <c r="T155" s="43"/>
      <c r="U155" s="27">
        <v>0.25</v>
      </c>
      <c r="V155" s="43"/>
      <c r="W155" s="27">
        <v>1.51</v>
      </c>
      <c r="X155" s="43"/>
      <c r="Y155" s="27">
        <v>0.26</v>
      </c>
      <c r="Z155" s="43"/>
      <c r="AA155" s="27">
        <v>0.44</v>
      </c>
      <c r="AB155" s="43"/>
      <c r="AC155" s="27">
        <v>0.26</v>
      </c>
      <c r="AD155" s="43"/>
      <c r="AE155" s="27">
        <v>0.8</v>
      </c>
      <c r="AF155" s="43"/>
      <c r="AG155" s="27">
        <v>0.1</v>
      </c>
      <c r="AH155" s="43"/>
      <c r="AI155" s="27">
        <v>1.63</v>
      </c>
      <c r="AJ155" s="43"/>
      <c r="AK155" s="27">
        <v>11.78</v>
      </c>
      <c r="AL155" s="16"/>
      <c r="AM155" s="37">
        <f t="shared" si="8"/>
        <v>11.780000000000001</v>
      </c>
      <c r="AN155" s="36">
        <f t="shared" si="9"/>
        <v>12</v>
      </c>
      <c r="AO155" s="27">
        <v>2009</v>
      </c>
      <c r="AP155" s="37">
        <f t="shared" si="12"/>
        <v>11.780000000000001</v>
      </c>
      <c r="AQ155" s="37">
        <v>11.368473652643303</v>
      </c>
      <c r="AR155" s="36"/>
      <c r="AS155" s="56">
        <v>97.539000000000001</v>
      </c>
      <c r="AT155" s="56">
        <v>24.434999999999999</v>
      </c>
    </row>
    <row r="156" spans="8:46" x14ac:dyDescent="0.25">
      <c r="K156" s="80"/>
      <c r="L156" s="27">
        <v>2010</v>
      </c>
      <c r="M156" s="27">
        <v>0.45</v>
      </c>
      <c r="N156" s="43"/>
      <c r="O156" s="27">
        <v>0.93</v>
      </c>
      <c r="P156" s="43"/>
      <c r="Q156" s="27">
        <v>2.2999999999999998</v>
      </c>
      <c r="R156" s="43"/>
      <c r="S156" s="27">
        <v>1.59</v>
      </c>
      <c r="T156" s="43"/>
      <c r="U156" s="27">
        <v>1.08</v>
      </c>
      <c r="V156" s="43"/>
      <c r="W156" s="27">
        <v>0.04</v>
      </c>
      <c r="X156" s="43"/>
      <c r="Y156" s="27">
        <v>0.99</v>
      </c>
      <c r="Z156" s="43"/>
      <c r="AA156" s="27">
        <v>0.02</v>
      </c>
      <c r="AB156" s="43" t="s">
        <v>34</v>
      </c>
      <c r="AC156" s="27">
        <v>0.65</v>
      </c>
      <c r="AD156" s="43"/>
      <c r="AE156" s="27">
        <v>1.94</v>
      </c>
      <c r="AF156" s="43"/>
      <c r="AG156" s="27">
        <v>2.12</v>
      </c>
      <c r="AH156" s="43"/>
      <c r="AI156" s="27">
        <v>0.95</v>
      </c>
      <c r="AJ156" s="43"/>
      <c r="AK156" s="27">
        <v>13.06</v>
      </c>
      <c r="AL156" s="16"/>
      <c r="AM156" s="37">
        <f t="shared" si="8"/>
        <v>13.059999999999999</v>
      </c>
      <c r="AN156" s="36">
        <f t="shared" si="9"/>
        <v>12</v>
      </c>
      <c r="AO156" s="27">
        <v>2010</v>
      </c>
      <c r="AP156" s="37">
        <f t="shared" si="12"/>
        <v>13.059999999999997</v>
      </c>
      <c r="AQ156" s="37">
        <v>11.368473652643303</v>
      </c>
      <c r="AR156" s="36"/>
      <c r="AS156" s="56">
        <v>97.536000000000001</v>
      </c>
      <c r="AT156" s="56">
        <v>24.608000000000001</v>
      </c>
    </row>
    <row r="157" spans="8:46" x14ac:dyDescent="0.25">
      <c r="K157" s="80"/>
      <c r="L157" s="27">
        <v>2011</v>
      </c>
      <c r="M157" s="27">
        <v>0.02</v>
      </c>
      <c r="N157" s="43"/>
      <c r="O157" s="27">
        <v>1.74</v>
      </c>
      <c r="P157" s="43"/>
      <c r="Q157" s="27">
        <v>1.03</v>
      </c>
      <c r="R157" s="43"/>
      <c r="S157" s="27">
        <v>1.86</v>
      </c>
      <c r="T157" s="43"/>
      <c r="U157" s="27">
        <v>2.39</v>
      </c>
      <c r="V157" s="43"/>
      <c r="W157" s="27">
        <v>0.6</v>
      </c>
      <c r="X157" s="43"/>
      <c r="Y157" s="27">
        <v>0.46</v>
      </c>
      <c r="Z157" s="43"/>
      <c r="AA157" s="27">
        <v>0.97</v>
      </c>
      <c r="AB157" s="43"/>
      <c r="AC157" s="27">
        <v>0.57999999999999996</v>
      </c>
      <c r="AD157" s="43"/>
      <c r="AE157" s="27">
        <v>1.1499999999999999</v>
      </c>
      <c r="AF157" s="43"/>
      <c r="AG157" s="27">
        <v>0.34</v>
      </c>
      <c r="AH157" s="43"/>
      <c r="AI157" s="27">
        <v>0.06</v>
      </c>
      <c r="AJ157" s="43"/>
      <c r="AK157" s="27">
        <v>11.2</v>
      </c>
      <c r="AL157" s="16"/>
      <c r="AM157" s="37">
        <f t="shared" si="8"/>
        <v>11.200000000000003</v>
      </c>
      <c r="AN157" s="36">
        <f t="shared" si="9"/>
        <v>12</v>
      </c>
      <c r="AO157" s="27">
        <v>2011</v>
      </c>
      <c r="AP157" s="37">
        <f t="shared" si="12"/>
        <v>11.200000000000003</v>
      </c>
      <c r="AQ157" s="37">
        <v>11.368473652643303</v>
      </c>
      <c r="AR157" s="36"/>
      <c r="AS157" s="56">
        <v>96.790999999999997</v>
      </c>
      <c r="AT157" s="56">
        <v>24.356999999999999</v>
      </c>
    </row>
    <row r="158" spans="8:46" x14ac:dyDescent="0.25">
      <c r="K158" s="80"/>
      <c r="L158" s="27">
        <v>2012</v>
      </c>
      <c r="M158" s="27">
        <v>0.62</v>
      </c>
      <c r="N158" s="43"/>
      <c r="O158" s="27">
        <v>1.34</v>
      </c>
      <c r="P158" s="43"/>
      <c r="Q158" s="27">
        <v>1.99</v>
      </c>
      <c r="R158" s="43"/>
      <c r="S158" s="27">
        <v>0.95</v>
      </c>
      <c r="T158" s="43"/>
      <c r="U158" s="27">
        <v>0</v>
      </c>
      <c r="V158" s="43"/>
      <c r="W158" s="27">
        <v>0.17</v>
      </c>
      <c r="X158" s="43"/>
      <c r="Y158" s="27">
        <v>0.4</v>
      </c>
      <c r="Z158" s="43"/>
      <c r="AA158" s="27">
        <v>1.26</v>
      </c>
      <c r="AB158" s="43"/>
      <c r="AC158" s="27">
        <v>1.55</v>
      </c>
      <c r="AD158" s="43"/>
      <c r="AE158" s="27">
        <v>0.39</v>
      </c>
      <c r="AF158" s="43"/>
      <c r="AG158" s="27">
        <v>0.8</v>
      </c>
      <c r="AH158" s="43"/>
      <c r="AI158" s="27">
        <v>1.8</v>
      </c>
      <c r="AJ158" s="43"/>
      <c r="AK158" s="27">
        <v>11.27</v>
      </c>
      <c r="AL158" s="16"/>
      <c r="AM158" s="37">
        <f t="shared" si="8"/>
        <v>11.270000000000003</v>
      </c>
      <c r="AN158" s="36">
        <f t="shared" si="9"/>
        <v>12</v>
      </c>
      <c r="AO158" s="27">
        <v>2012</v>
      </c>
      <c r="AP158" s="37">
        <f t="shared" si="12"/>
        <v>11.270000000000003</v>
      </c>
      <c r="AQ158" s="37">
        <v>11.368473652643303</v>
      </c>
      <c r="AR158" s="36"/>
      <c r="AS158" s="56">
        <v>65.686999999999998</v>
      </c>
      <c r="AT158" s="56">
        <v>25.234000000000002</v>
      </c>
    </row>
    <row r="159" spans="8:46" x14ac:dyDescent="0.25">
      <c r="J159" s="80"/>
      <c r="K159" s="80"/>
      <c r="L159" s="79"/>
      <c r="M159" s="79"/>
      <c r="N159" s="47"/>
      <c r="O159" s="79"/>
      <c r="P159" s="47"/>
      <c r="Q159" s="79"/>
      <c r="R159" s="47"/>
      <c r="S159" s="79"/>
      <c r="T159" s="47"/>
      <c r="U159" s="79"/>
      <c r="V159" s="47"/>
      <c r="W159" s="79"/>
      <c r="X159" s="47"/>
      <c r="Y159" s="79"/>
      <c r="Z159" s="47"/>
      <c r="AA159" s="79"/>
      <c r="AB159" s="47"/>
      <c r="AC159" s="79"/>
      <c r="AD159" s="47"/>
      <c r="AE159" s="79"/>
      <c r="AF159" s="47"/>
      <c r="AG159" s="79"/>
      <c r="AH159" s="47"/>
      <c r="AI159" s="79"/>
      <c r="AJ159" s="47"/>
      <c r="AK159" s="79"/>
      <c r="AL159" s="16"/>
      <c r="AM159" s="80"/>
      <c r="AN159" s="80"/>
      <c r="AO159" s="80"/>
      <c r="AP159" s="80"/>
      <c r="AQ159" s="80"/>
      <c r="AR159" s="80"/>
    </row>
    <row r="160" spans="8:46" x14ac:dyDescent="0.25"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</row>
    <row r="161" spans="10:44" x14ac:dyDescent="0.25"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</row>
    <row r="162" spans="10:44" x14ac:dyDescent="0.25"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</row>
    <row r="163" spans="10:44" x14ac:dyDescent="0.25"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</row>
    <row r="164" spans="10:44" x14ac:dyDescent="0.25"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</row>
    <row r="165" spans="10:44" x14ac:dyDescent="0.25"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</row>
    <row r="166" spans="10:44" x14ac:dyDescent="0.25"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</row>
    <row r="167" spans="10:44" x14ac:dyDescent="0.25"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</row>
    <row r="168" spans="10:44" x14ac:dyDescent="0.25">
      <c r="K168" s="80"/>
      <c r="L168" s="80"/>
      <c r="M168" s="80"/>
      <c r="N168" s="48"/>
      <c r="O168" s="80"/>
      <c r="P168" s="48"/>
      <c r="Q168" s="80"/>
      <c r="R168" s="48"/>
      <c r="S168" s="80"/>
      <c r="T168" s="48"/>
      <c r="U168" s="80"/>
      <c r="V168" s="48"/>
      <c r="W168" s="80"/>
      <c r="X168" s="48"/>
      <c r="Y168" s="80"/>
      <c r="Z168" s="48"/>
      <c r="AA168" s="80"/>
      <c r="AB168" s="48"/>
      <c r="AC168" s="80"/>
      <c r="AD168" s="48"/>
      <c r="AE168" s="80"/>
      <c r="AF168" s="48"/>
      <c r="AG168" s="80"/>
      <c r="AH168" s="48"/>
      <c r="AI168" s="80"/>
      <c r="AJ168" s="48"/>
      <c r="AK168" s="80"/>
      <c r="AL168" s="80"/>
      <c r="AM168" s="80"/>
      <c r="AN168" s="80"/>
      <c r="AO168" s="80"/>
      <c r="AP168" s="80"/>
      <c r="AQ168" s="80"/>
    </row>
    <row r="169" spans="10:44" x14ac:dyDescent="0.25">
      <c r="K169" s="80"/>
      <c r="L169" s="80"/>
      <c r="M169" s="80"/>
      <c r="N169" s="48"/>
      <c r="O169" s="80"/>
      <c r="P169" s="48"/>
      <c r="Q169" s="80"/>
      <c r="R169" s="48"/>
      <c r="S169" s="80"/>
      <c r="T169" s="48"/>
      <c r="U169" s="80"/>
      <c r="V169" s="48"/>
      <c r="W169" s="80"/>
      <c r="X169" s="48"/>
      <c r="Y169" s="80"/>
      <c r="Z169" s="48"/>
      <c r="AA169" s="80"/>
      <c r="AB169" s="48"/>
      <c r="AC169" s="80"/>
      <c r="AD169" s="48"/>
      <c r="AE169" s="80"/>
      <c r="AF169" s="48"/>
      <c r="AG169" s="80"/>
      <c r="AH169" s="48"/>
      <c r="AI169" s="80"/>
      <c r="AJ169" s="48"/>
      <c r="AK169" s="80"/>
      <c r="AL169" s="80"/>
      <c r="AM169" s="80"/>
      <c r="AN169" s="80"/>
      <c r="AO169" s="80"/>
      <c r="AP169" s="80"/>
      <c r="AQ169" s="80"/>
    </row>
    <row r="170" spans="10:44" x14ac:dyDescent="0.25">
      <c r="K170" s="80"/>
      <c r="L170" s="80"/>
      <c r="M170" s="80"/>
      <c r="N170" s="48"/>
      <c r="O170" s="80"/>
      <c r="P170" s="48"/>
      <c r="Q170" s="80"/>
      <c r="R170" s="48"/>
      <c r="S170" s="80"/>
      <c r="T170" s="48"/>
      <c r="U170" s="80"/>
      <c r="V170" s="48"/>
      <c r="W170" s="80"/>
      <c r="X170" s="48"/>
      <c r="Y170" s="80"/>
      <c r="Z170" s="48"/>
      <c r="AA170" s="80"/>
      <c r="AB170" s="48"/>
      <c r="AC170" s="80"/>
      <c r="AD170" s="48"/>
      <c r="AE170" s="80"/>
      <c r="AF170" s="48"/>
      <c r="AG170" s="80"/>
      <c r="AH170" s="48"/>
      <c r="AI170" s="80"/>
      <c r="AJ170" s="48"/>
      <c r="AK170" s="80"/>
      <c r="AL170" s="80"/>
      <c r="AM170" s="80"/>
      <c r="AN170" s="80"/>
      <c r="AO170" s="80"/>
      <c r="AP170" s="80"/>
      <c r="AQ170" s="80"/>
    </row>
    <row r="171" spans="10:44" x14ac:dyDescent="0.25">
      <c r="K171" s="80"/>
      <c r="L171" s="80"/>
      <c r="M171" s="80"/>
      <c r="N171" s="48"/>
      <c r="O171" s="80"/>
      <c r="P171" s="48"/>
      <c r="Q171" s="80"/>
      <c r="R171" s="48"/>
      <c r="S171" s="80"/>
      <c r="T171" s="48"/>
      <c r="U171" s="80"/>
      <c r="V171" s="48"/>
      <c r="W171" s="80"/>
      <c r="X171" s="48"/>
      <c r="Y171" s="80"/>
      <c r="Z171" s="48"/>
      <c r="AA171" s="80"/>
      <c r="AB171" s="48"/>
      <c r="AC171" s="80"/>
      <c r="AD171" s="48"/>
      <c r="AE171" s="80"/>
      <c r="AF171" s="48"/>
      <c r="AG171" s="80"/>
      <c r="AH171" s="48"/>
      <c r="AI171" s="80"/>
      <c r="AJ171" s="48"/>
      <c r="AK171" s="80"/>
      <c r="AL171" s="80"/>
      <c r="AM171" s="80"/>
      <c r="AN171" s="80"/>
      <c r="AO171" s="80"/>
      <c r="AP171" s="80"/>
      <c r="AQ171" s="80"/>
    </row>
    <row r="172" spans="10:44" x14ac:dyDescent="0.25">
      <c r="L172" s="80"/>
      <c r="M172" s="80"/>
      <c r="N172" s="48"/>
      <c r="O172" s="80"/>
      <c r="P172" s="48"/>
      <c r="Q172" s="80"/>
      <c r="R172" s="48"/>
      <c r="S172" s="80"/>
      <c r="T172" s="48"/>
      <c r="U172" s="80"/>
      <c r="V172" s="48"/>
      <c r="W172" s="80"/>
      <c r="X172" s="48"/>
      <c r="Y172" s="80"/>
      <c r="Z172" s="48"/>
      <c r="AA172" s="80"/>
      <c r="AB172" s="48"/>
      <c r="AC172" s="80"/>
      <c r="AD172" s="48"/>
      <c r="AE172" s="80"/>
      <c r="AF172" s="48"/>
      <c r="AG172" s="80"/>
      <c r="AH172" s="48"/>
      <c r="AI172" s="80"/>
      <c r="AJ172" s="48"/>
      <c r="AK172" s="80"/>
      <c r="AL172" s="80"/>
      <c r="AM172" s="80"/>
      <c r="AN172" s="80"/>
      <c r="AO172" s="80"/>
      <c r="AP172" s="80"/>
      <c r="AQ172" s="80"/>
    </row>
  </sheetData>
  <mergeCells count="10">
    <mergeCell ref="AS2:AT2"/>
    <mergeCell ref="A70:H70"/>
    <mergeCell ref="A1:C1"/>
    <mergeCell ref="E1:H1"/>
    <mergeCell ref="L1:AK1"/>
    <mergeCell ref="AM1:AR2"/>
    <mergeCell ref="E2:E3"/>
    <mergeCell ref="F2:G2"/>
    <mergeCell ref="H2:H3"/>
    <mergeCell ref="L2:AK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workbookViewId="0">
      <selection sqref="A1:J21"/>
    </sheetView>
  </sheetViews>
  <sheetFormatPr defaultRowHeight="15" x14ac:dyDescent="0.25"/>
  <sheetData>
    <row r="1" spans="1:10" x14ac:dyDescent="0.25">
      <c r="A1" s="109" t="s">
        <v>89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5">
      <c r="A3" s="109"/>
      <c r="B3" s="109"/>
      <c r="C3" s="109"/>
      <c r="D3" s="109"/>
      <c r="E3" s="109"/>
      <c r="F3" s="109"/>
      <c r="G3" s="109"/>
      <c r="H3" s="109"/>
      <c r="I3" s="109"/>
      <c r="J3" s="109"/>
    </row>
    <row r="4" spans="1:10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10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</row>
    <row r="6" spans="1:10" x14ac:dyDescent="0.25">
      <c r="A6" s="109"/>
      <c r="B6" s="109"/>
      <c r="C6" s="109"/>
      <c r="D6" s="109"/>
      <c r="E6" s="109"/>
      <c r="F6" s="109"/>
      <c r="G6" s="109"/>
      <c r="H6" s="109"/>
      <c r="I6" s="109"/>
      <c r="J6" s="109"/>
    </row>
    <row r="7" spans="1:10" x14ac:dyDescent="0.25">
      <c r="A7" s="109"/>
      <c r="B7" s="109"/>
      <c r="C7" s="109"/>
      <c r="D7" s="109"/>
      <c r="E7" s="109"/>
      <c r="F7" s="109"/>
      <c r="G7" s="109"/>
      <c r="H7" s="109"/>
      <c r="I7" s="109"/>
      <c r="J7" s="109"/>
    </row>
    <row r="8" spans="1:10" x14ac:dyDescent="0.25">
      <c r="A8" s="109"/>
      <c r="B8" s="109"/>
      <c r="C8" s="109"/>
      <c r="D8" s="109"/>
      <c r="E8" s="109"/>
      <c r="F8" s="109"/>
      <c r="G8" s="109"/>
      <c r="H8" s="109"/>
      <c r="I8" s="109"/>
      <c r="J8" s="109"/>
    </row>
    <row r="9" spans="1:10" x14ac:dyDescent="0.25">
      <c r="A9" s="109"/>
      <c r="B9" s="109"/>
      <c r="C9" s="109"/>
      <c r="D9" s="109"/>
      <c r="E9" s="109"/>
      <c r="F9" s="109"/>
      <c r="G9" s="109"/>
      <c r="H9" s="109"/>
      <c r="I9" s="109"/>
      <c r="J9" s="109"/>
    </row>
    <row r="10" spans="1:10" x14ac:dyDescent="0.25">
      <c r="A10" s="109"/>
      <c r="B10" s="109"/>
      <c r="C10" s="109"/>
      <c r="D10" s="109"/>
      <c r="E10" s="109"/>
      <c r="F10" s="109"/>
      <c r="G10" s="109"/>
      <c r="H10" s="109"/>
      <c r="I10" s="109"/>
      <c r="J10" s="109"/>
    </row>
    <row r="11" spans="1:10" x14ac:dyDescent="0.25">
      <c r="A11" s="109"/>
      <c r="B11" s="109"/>
      <c r="C11" s="109"/>
      <c r="D11" s="109"/>
      <c r="E11" s="109"/>
      <c r="F11" s="109"/>
      <c r="G11" s="109"/>
      <c r="H11" s="109"/>
      <c r="I11" s="109"/>
      <c r="J11" s="109"/>
    </row>
    <row r="12" spans="1:10" x14ac:dyDescent="0.25">
      <c r="A12" s="109"/>
      <c r="B12" s="109"/>
      <c r="C12" s="109"/>
      <c r="D12" s="109"/>
      <c r="E12" s="109"/>
      <c r="F12" s="109"/>
      <c r="G12" s="109"/>
      <c r="H12" s="109"/>
      <c r="I12" s="109"/>
      <c r="J12" s="109"/>
    </row>
    <row r="13" spans="1:10" x14ac:dyDescent="0.25">
      <c r="A13" s="109"/>
      <c r="B13" s="109"/>
      <c r="C13" s="109"/>
      <c r="D13" s="109"/>
      <c r="E13" s="109"/>
      <c r="F13" s="109"/>
      <c r="G13" s="109"/>
      <c r="H13" s="109"/>
      <c r="I13" s="109"/>
      <c r="J13" s="109"/>
    </row>
    <row r="14" spans="1:10" x14ac:dyDescent="0.25">
      <c r="A14" s="109"/>
      <c r="B14" s="109"/>
      <c r="C14" s="109"/>
      <c r="D14" s="109"/>
      <c r="E14" s="109"/>
      <c r="F14" s="109"/>
      <c r="G14" s="109"/>
      <c r="H14" s="109"/>
      <c r="I14" s="109"/>
      <c r="J14" s="109"/>
    </row>
    <row r="15" spans="1:10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</row>
    <row r="16" spans="1:10" x14ac:dyDescent="0.25">
      <c r="A16" s="109"/>
      <c r="B16" s="109"/>
      <c r="C16" s="109"/>
      <c r="D16" s="109"/>
      <c r="E16" s="109"/>
      <c r="F16" s="109"/>
      <c r="G16" s="109"/>
      <c r="H16" s="109"/>
      <c r="I16" s="109"/>
      <c r="J16" s="109"/>
    </row>
    <row r="17" spans="1:10" x14ac:dyDescent="0.25">
      <c r="A17" s="109"/>
      <c r="B17" s="109"/>
      <c r="C17" s="109"/>
      <c r="D17" s="109"/>
      <c r="E17" s="109"/>
      <c r="F17" s="109"/>
      <c r="G17" s="109"/>
      <c r="H17" s="109"/>
      <c r="I17" s="109"/>
      <c r="J17" s="109"/>
    </row>
    <row r="18" spans="1:10" x14ac:dyDescent="0.25">
      <c r="A18" s="109"/>
      <c r="B18" s="109"/>
      <c r="C18" s="109"/>
      <c r="D18" s="109"/>
      <c r="E18" s="109"/>
      <c r="F18" s="109"/>
      <c r="G18" s="109"/>
      <c r="H18" s="109"/>
      <c r="I18" s="109"/>
      <c r="J18" s="109"/>
    </row>
    <row r="19" spans="1:10" x14ac:dyDescent="0.25">
      <c r="A19" s="109"/>
      <c r="B19" s="109"/>
      <c r="C19" s="109"/>
      <c r="D19" s="109"/>
      <c r="E19" s="109"/>
      <c r="F19" s="109"/>
      <c r="G19" s="109"/>
      <c r="H19" s="109"/>
      <c r="I19" s="109"/>
      <c r="J19" s="109"/>
    </row>
    <row r="20" spans="1:10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</row>
    <row r="21" spans="1:10" x14ac:dyDescent="0.25">
      <c r="A21" s="109"/>
      <c r="B21" s="109"/>
      <c r="C21" s="109"/>
      <c r="D21" s="109"/>
      <c r="E21" s="109"/>
      <c r="F21" s="109"/>
      <c r="G21" s="109"/>
      <c r="H21" s="109"/>
      <c r="I21" s="109"/>
      <c r="J21" s="109"/>
    </row>
  </sheetData>
  <mergeCells count="1">
    <mergeCell ref="A1:J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1"/>
  <sheetViews>
    <sheetView workbookViewId="0">
      <selection sqref="A1:N1"/>
    </sheetView>
  </sheetViews>
  <sheetFormatPr defaultRowHeight="15" x14ac:dyDescent="0.25"/>
  <sheetData>
    <row r="1" spans="1:14" ht="21" customHeight="1" x14ac:dyDescent="0.4">
      <c r="A1" s="111" t="s">
        <v>79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15.6" customHeight="1" x14ac:dyDescent="0.3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49.15" customHeight="1" x14ac:dyDescent="0.3">
      <c r="A3" s="110" t="s">
        <v>80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26.45" customHeight="1" x14ac:dyDescent="0.3">
      <c r="A4" s="110" t="s">
        <v>84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ht="61.15" customHeight="1" x14ac:dyDescent="0.3">
      <c r="A5" s="82"/>
      <c r="B5" s="110" t="s">
        <v>91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ht="50.45" customHeight="1" x14ac:dyDescent="0.3">
      <c r="A6" s="82"/>
      <c r="B6" s="110" t="s">
        <v>81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ht="36.6" customHeight="1" x14ac:dyDescent="0.3">
      <c r="A7" s="83"/>
      <c r="B7" s="110" t="s">
        <v>85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ht="33.6" customHeight="1" x14ac:dyDescent="0.3">
      <c r="A8" s="83"/>
      <c r="B8" s="110" t="s">
        <v>92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ht="38.450000000000003" customHeight="1" x14ac:dyDescent="0.3">
      <c r="A9" s="83"/>
      <c r="B9" s="110" t="s">
        <v>83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spans="1:14" ht="51" customHeight="1" x14ac:dyDescent="0.3">
      <c r="A10" s="110" t="s">
        <v>90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47.45" customHeight="1" x14ac:dyDescent="0.3">
      <c r="A11" s="110" t="s">
        <v>88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</sheetData>
  <mergeCells count="11">
    <mergeCell ref="A4:N4"/>
    <mergeCell ref="A1:N1"/>
    <mergeCell ref="A3:N3"/>
    <mergeCell ref="A2:N2"/>
    <mergeCell ref="B9:N9"/>
    <mergeCell ref="A10:N10"/>
    <mergeCell ref="A11:N11"/>
    <mergeCell ref="B5:N5"/>
    <mergeCell ref="B6:N6"/>
    <mergeCell ref="B7:N7"/>
    <mergeCell ref="B8:N8"/>
  </mergeCells>
  <pageMargins left="0.3" right="0.3" top="0.3" bottom="0.3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5"/>
  <sheetViews>
    <sheetView workbookViewId="0">
      <selection sqref="A1:E65"/>
    </sheetView>
  </sheetViews>
  <sheetFormatPr defaultColWidth="8.7109375" defaultRowHeight="15" x14ac:dyDescent="0.25"/>
  <cols>
    <col min="1" max="1" width="8.7109375" style="14"/>
    <col min="2" max="3" width="9.85546875" style="14" bestFit="1" customWidth="1"/>
    <col min="4" max="4" width="6.85546875" style="14" customWidth="1"/>
    <col min="5" max="16384" width="8.7109375" style="14"/>
  </cols>
  <sheetData>
    <row r="1" spans="1:5" ht="75" customHeight="1" x14ac:dyDescent="0.3">
      <c r="A1" s="113" t="s">
        <v>69</v>
      </c>
      <c r="B1" s="113"/>
      <c r="C1" s="113"/>
      <c r="D1" s="113"/>
      <c r="E1" s="113"/>
    </row>
    <row r="2" spans="1:5" ht="28.9" x14ac:dyDescent="0.3">
      <c r="A2" s="31" t="s">
        <v>59</v>
      </c>
      <c r="B2" s="31" t="s">
        <v>61</v>
      </c>
      <c r="C2" s="31" t="s">
        <v>62</v>
      </c>
      <c r="D2" s="31" t="s">
        <v>63</v>
      </c>
      <c r="E2" s="31" t="s">
        <v>64</v>
      </c>
    </row>
    <row r="3" spans="1:5" ht="14.45" x14ac:dyDescent="0.3">
      <c r="A3" s="18">
        <v>1950</v>
      </c>
      <c r="B3" s="32">
        <v>300</v>
      </c>
      <c r="C3" s="33"/>
      <c r="D3" s="33"/>
      <c r="E3" s="33"/>
    </row>
    <row r="4" spans="1:5" ht="14.45" x14ac:dyDescent="0.3">
      <c r="A4" s="18">
        <v>1951</v>
      </c>
      <c r="B4" s="32">
        <v>600</v>
      </c>
      <c r="C4" s="33"/>
      <c r="D4" s="33"/>
      <c r="E4" s="33"/>
    </row>
    <row r="5" spans="1:5" ht="14.45" x14ac:dyDescent="0.3">
      <c r="A5" s="18">
        <v>1952</v>
      </c>
      <c r="B5" s="32">
        <v>800</v>
      </c>
      <c r="C5" s="33"/>
      <c r="D5" s="33"/>
      <c r="E5" s="33"/>
    </row>
    <row r="6" spans="1:5" ht="14.45" x14ac:dyDescent="0.3">
      <c r="A6" s="18">
        <v>1953</v>
      </c>
      <c r="B6" s="32">
        <v>800</v>
      </c>
      <c r="C6" s="33"/>
      <c r="D6" s="33"/>
      <c r="E6" s="33"/>
    </row>
    <row r="7" spans="1:5" ht="14.45" x14ac:dyDescent="0.3">
      <c r="A7" s="18">
        <v>1954</v>
      </c>
      <c r="B7" s="32">
        <v>800</v>
      </c>
      <c r="C7" s="33"/>
      <c r="D7" s="33"/>
      <c r="E7" s="33"/>
    </row>
    <row r="8" spans="1:5" ht="14.45" x14ac:dyDescent="0.3">
      <c r="A8" s="18">
        <v>1955</v>
      </c>
      <c r="B8" s="32">
        <v>1000</v>
      </c>
      <c r="C8" s="33"/>
      <c r="D8" s="33"/>
      <c r="E8" s="33"/>
    </row>
    <row r="9" spans="1:5" ht="14.45" x14ac:dyDescent="0.3">
      <c r="A9" s="18">
        <v>1956</v>
      </c>
      <c r="B9" s="32">
        <v>1000</v>
      </c>
      <c r="C9" s="33"/>
      <c r="D9" s="33"/>
      <c r="E9" s="33"/>
    </row>
    <row r="10" spans="1:5" ht="14.45" x14ac:dyDescent="0.3">
      <c r="A10" s="18">
        <v>1957</v>
      </c>
      <c r="B10" s="32">
        <v>1180</v>
      </c>
      <c r="C10" s="33"/>
      <c r="D10" s="33"/>
      <c r="E10" s="33"/>
    </row>
    <row r="11" spans="1:5" ht="14.45" x14ac:dyDescent="0.3">
      <c r="A11" s="18">
        <v>1958</v>
      </c>
      <c r="B11" s="32">
        <v>1854</v>
      </c>
      <c r="C11" s="33"/>
      <c r="D11" s="33"/>
      <c r="E11" s="33"/>
    </row>
    <row r="12" spans="1:5" ht="14.45" x14ac:dyDescent="0.3">
      <c r="A12" s="18">
        <v>1959</v>
      </c>
      <c r="B12" s="32">
        <v>1800</v>
      </c>
      <c r="C12" s="33"/>
      <c r="D12" s="33"/>
      <c r="E12" s="33"/>
    </row>
    <row r="13" spans="1:5" ht="14.45" x14ac:dyDescent="0.3">
      <c r="A13" s="18">
        <v>1960</v>
      </c>
      <c r="B13" s="32">
        <v>2400</v>
      </c>
      <c r="C13" s="33"/>
      <c r="D13" s="33"/>
      <c r="E13" s="33"/>
    </row>
    <row r="14" spans="1:5" ht="14.45" x14ac:dyDescent="0.3">
      <c r="A14" s="18">
        <v>1961</v>
      </c>
      <c r="B14" s="32">
        <v>6100</v>
      </c>
      <c r="C14" s="32">
        <v>3200</v>
      </c>
      <c r="D14" s="33" t="s">
        <v>65</v>
      </c>
      <c r="E14" s="33" t="s">
        <v>65</v>
      </c>
    </row>
    <row r="15" spans="1:5" ht="14.45" x14ac:dyDescent="0.3">
      <c r="A15" s="18">
        <v>1962</v>
      </c>
      <c r="B15" s="32">
        <v>11000</v>
      </c>
      <c r="C15" s="32">
        <v>5600</v>
      </c>
      <c r="D15" s="33" t="s">
        <v>65</v>
      </c>
      <c r="E15" s="33" t="s">
        <v>65</v>
      </c>
    </row>
    <row r="16" spans="1:5" ht="14.45" x14ac:dyDescent="0.3">
      <c r="A16" s="18">
        <v>1963</v>
      </c>
      <c r="B16" s="32">
        <v>9700</v>
      </c>
      <c r="C16" s="32">
        <v>4800</v>
      </c>
      <c r="D16" s="33" t="s">
        <v>65</v>
      </c>
      <c r="E16" s="33" t="s">
        <v>65</v>
      </c>
    </row>
    <row r="17" spans="1:5" ht="14.45" x14ac:dyDescent="0.3">
      <c r="A17" s="18">
        <v>1964</v>
      </c>
      <c r="B17" s="32">
        <v>12000</v>
      </c>
      <c r="C17" s="32">
        <v>5740</v>
      </c>
      <c r="D17" s="33" t="s">
        <v>65</v>
      </c>
      <c r="E17" s="33" t="s">
        <v>65</v>
      </c>
    </row>
    <row r="18" spans="1:5" ht="14.45" x14ac:dyDescent="0.3">
      <c r="A18" s="18">
        <v>1965</v>
      </c>
      <c r="B18" s="32">
        <v>19300</v>
      </c>
      <c r="C18" s="32">
        <v>7600</v>
      </c>
      <c r="D18" s="32">
        <v>75</v>
      </c>
      <c r="E18" s="32">
        <v>281</v>
      </c>
    </row>
    <row r="19" spans="1:5" ht="14.45" x14ac:dyDescent="0.3">
      <c r="A19" s="18">
        <v>1966</v>
      </c>
      <c r="B19" s="32">
        <v>22400</v>
      </c>
      <c r="C19" s="32">
        <v>13000</v>
      </c>
      <c r="D19" s="33">
        <v>75</v>
      </c>
      <c r="E19" s="33"/>
    </row>
    <row r="20" spans="1:5" ht="14.45" x14ac:dyDescent="0.3">
      <c r="A20" s="18">
        <v>1967</v>
      </c>
      <c r="B20" s="32">
        <v>19360</v>
      </c>
      <c r="C20" s="32">
        <v>9500</v>
      </c>
      <c r="D20" s="33"/>
      <c r="E20" s="33"/>
    </row>
    <row r="21" spans="1:5" ht="14.45" x14ac:dyDescent="0.3">
      <c r="A21" s="18">
        <v>1968</v>
      </c>
      <c r="B21" s="32">
        <v>18160</v>
      </c>
      <c r="C21" s="32">
        <v>9000</v>
      </c>
      <c r="D21" s="33"/>
      <c r="E21" s="33"/>
    </row>
    <row r="22" spans="1:5" ht="14.45" x14ac:dyDescent="0.3">
      <c r="A22" s="18">
        <v>1969</v>
      </c>
      <c r="B22" s="32">
        <v>22900</v>
      </c>
      <c r="C22" s="33"/>
      <c r="D22" s="33"/>
      <c r="E22" s="33"/>
    </row>
    <row r="23" spans="1:5" ht="14.45" x14ac:dyDescent="0.3">
      <c r="A23" s="18">
        <v>1970</v>
      </c>
      <c r="B23" s="33"/>
      <c r="C23" s="33"/>
      <c r="D23" s="33"/>
      <c r="E23" s="33"/>
    </row>
    <row r="24" spans="1:5" ht="14.45" x14ac:dyDescent="0.3">
      <c r="A24" s="18">
        <v>1971</v>
      </c>
      <c r="B24" s="33"/>
      <c r="C24" s="33"/>
      <c r="D24" s="33"/>
      <c r="E24" s="33"/>
    </row>
    <row r="25" spans="1:5" x14ac:dyDescent="0.25">
      <c r="A25" s="18">
        <v>1972</v>
      </c>
      <c r="B25" s="33"/>
      <c r="C25" s="33"/>
      <c r="D25" s="33"/>
      <c r="E25" s="33"/>
    </row>
    <row r="26" spans="1:5" x14ac:dyDescent="0.25">
      <c r="A26" s="18">
        <v>1973</v>
      </c>
      <c r="B26" s="33"/>
      <c r="C26" s="33"/>
      <c r="D26" s="33"/>
      <c r="E26" s="33"/>
    </row>
    <row r="27" spans="1:5" x14ac:dyDescent="0.25">
      <c r="A27" s="18">
        <v>1974</v>
      </c>
      <c r="B27" s="33"/>
      <c r="C27" s="33"/>
      <c r="D27" s="33"/>
      <c r="E27" s="33"/>
    </row>
    <row r="28" spans="1:5" x14ac:dyDescent="0.25">
      <c r="A28" s="18">
        <v>1975</v>
      </c>
      <c r="B28" s="32">
        <v>53388</v>
      </c>
      <c r="C28" s="32">
        <v>17796</v>
      </c>
      <c r="D28" s="32">
        <v>125</v>
      </c>
      <c r="E28" s="32">
        <v>228</v>
      </c>
    </row>
    <row r="29" spans="1:5" x14ac:dyDescent="0.25">
      <c r="A29" s="18">
        <v>1976</v>
      </c>
      <c r="B29" s="32">
        <v>56151</v>
      </c>
      <c r="C29" s="32">
        <v>18717</v>
      </c>
      <c r="D29" s="32">
        <v>137</v>
      </c>
      <c r="E29" s="32">
        <v>232</v>
      </c>
    </row>
    <row r="30" spans="1:5" x14ac:dyDescent="0.25">
      <c r="A30" s="18">
        <v>1977</v>
      </c>
      <c r="B30" s="32">
        <v>52956</v>
      </c>
      <c r="C30" s="32">
        <v>19988</v>
      </c>
      <c r="D30" s="32">
        <v>143</v>
      </c>
      <c r="E30" s="32">
        <v>233</v>
      </c>
    </row>
    <row r="31" spans="1:5" x14ac:dyDescent="0.25">
      <c r="A31" s="18">
        <v>1978</v>
      </c>
      <c r="B31" s="75">
        <v>59760</v>
      </c>
      <c r="C31" s="32">
        <v>21855</v>
      </c>
      <c r="D31" s="32">
        <v>164</v>
      </c>
      <c r="E31" s="32">
        <v>233</v>
      </c>
    </row>
    <row r="32" spans="1:5" x14ac:dyDescent="0.25">
      <c r="A32" s="18">
        <v>1979</v>
      </c>
      <c r="B32" s="75">
        <v>61839</v>
      </c>
      <c r="C32" s="32">
        <v>22583</v>
      </c>
      <c r="D32" s="32">
        <v>172</v>
      </c>
      <c r="E32" s="32">
        <v>234</v>
      </c>
    </row>
    <row r="33" spans="1:5" x14ac:dyDescent="0.25">
      <c r="A33" s="18">
        <v>1980</v>
      </c>
      <c r="B33" s="75">
        <v>64035</v>
      </c>
      <c r="C33" s="32">
        <v>23055</v>
      </c>
      <c r="D33" s="32">
        <v>187</v>
      </c>
      <c r="E33" s="32">
        <v>240</v>
      </c>
    </row>
    <row r="34" spans="1:5" x14ac:dyDescent="0.25">
      <c r="A34" s="18">
        <v>1981</v>
      </c>
      <c r="B34" s="75">
        <v>71745</v>
      </c>
      <c r="C34" s="32">
        <v>25279</v>
      </c>
      <c r="D34" s="32">
        <v>183</v>
      </c>
      <c r="E34" s="32">
        <v>238</v>
      </c>
    </row>
    <row r="35" spans="1:5" x14ac:dyDescent="0.25">
      <c r="A35" s="18">
        <v>1982</v>
      </c>
      <c r="B35" s="32">
        <v>73336</v>
      </c>
      <c r="C35" s="32">
        <v>25305</v>
      </c>
      <c r="D35" s="32">
        <v>180</v>
      </c>
      <c r="E35" s="32">
        <v>242</v>
      </c>
    </row>
    <row r="36" spans="1:5" x14ac:dyDescent="0.25">
      <c r="A36" s="18">
        <v>1983</v>
      </c>
      <c r="B36" s="32">
        <v>71857</v>
      </c>
      <c r="C36" s="32">
        <v>24812</v>
      </c>
      <c r="D36" s="32">
        <v>188</v>
      </c>
      <c r="E36" s="32">
        <v>243</v>
      </c>
    </row>
    <row r="37" spans="1:5" x14ac:dyDescent="0.25">
      <c r="A37" s="18">
        <v>1984</v>
      </c>
      <c r="B37" s="32">
        <v>78730</v>
      </c>
      <c r="C37" s="55">
        <v>26844</v>
      </c>
      <c r="D37" s="32">
        <v>189</v>
      </c>
      <c r="E37" s="32">
        <v>248</v>
      </c>
    </row>
    <row r="38" spans="1:5" x14ac:dyDescent="0.25">
      <c r="A38" s="18">
        <v>1985</v>
      </c>
      <c r="B38" s="75">
        <v>77848</v>
      </c>
      <c r="C38" s="55">
        <v>26844</v>
      </c>
      <c r="D38" s="32">
        <v>189</v>
      </c>
      <c r="E38" s="32">
        <v>248</v>
      </c>
    </row>
    <row r="39" spans="1:5" x14ac:dyDescent="0.25">
      <c r="A39" s="18">
        <v>1986</v>
      </c>
      <c r="B39" s="75">
        <v>58883</v>
      </c>
      <c r="C39" s="55">
        <v>20656</v>
      </c>
      <c r="D39" s="32">
        <v>174</v>
      </c>
      <c r="E39" s="32">
        <v>249</v>
      </c>
    </row>
    <row r="40" spans="1:5" x14ac:dyDescent="0.25">
      <c r="A40" s="18">
        <v>1987</v>
      </c>
      <c r="B40" s="75">
        <v>66028</v>
      </c>
      <c r="C40" s="32">
        <v>22966</v>
      </c>
      <c r="D40" s="32">
        <v>166</v>
      </c>
      <c r="E40" s="32">
        <v>249</v>
      </c>
    </row>
    <row r="41" spans="1:5" x14ac:dyDescent="0.25">
      <c r="A41" s="18">
        <v>1988</v>
      </c>
      <c r="B41" s="75">
        <v>63356</v>
      </c>
      <c r="C41" s="32">
        <v>21569</v>
      </c>
      <c r="D41" s="32">
        <v>163</v>
      </c>
      <c r="E41" s="32">
        <v>249</v>
      </c>
    </row>
    <row r="42" spans="1:5" x14ac:dyDescent="0.25">
      <c r="A42" s="18">
        <v>1989</v>
      </c>
      <c r="B42" s="32">
        <v>66734</v>
      </c>
      <c r="C42" s="32">
        <v>23485</v>
      </c>
      <c r="D42" s="32">
        <v>168</v>
      </c>
      <c r="E42" s="32">
        <v>239</v>
      </c>
    </row>
    <row r="43" spans="1:5" x14ac:dyDescent="0.25">
      <c r="A43" s="18">
        <v>1990</v>
      </c>
      <c r="B43" s="32">
        <v>64210</v>
      </c>
      <c r="C43" s="32">
        <v>22235</v>
      </c>
      <c r="D43" s="32">
        <v>158</v>
      </c>
      <c r="E43" s="32">
        <v>291</v>
      </c>
    </row>
    <row r="44" spans="1:5" x14ac:dyDescent="0.25">
      <c r="A44" s="18">
        <v>1991</v>
      </c>
      <c r="B44" s="32"/>
      <c r="C44" s="32"/>
      <c r="D44" s="18"/>
      <c r="E44" s="18"/>
    </row>
    <row r="45" spans="1:5" x14ac:dyDescent="0.25">
      <c r="A45" s="18">
        <v>1992</v>
      </c>
      <c r="B45" s="75">
        <v>58585</v>
      </c>
      <c r="C45" s="32">
        <v>20640</v>
      </c>
      <c r="D45" s="18"/>
      <c r="E45" s="18"/>
    </row>
    <row r="46" spans="1:5" x14ac:dyDescent="0.25">
      <c r="A46" s="18">
        <v>1993</v>
      </c>
      <c r="B46" s="75">
        <v>60478</v>
      </c>
      <c r="C46" s="32">
        <v>21421</v>
      </c>
      <c r="D46" s="18"/>
      <c r="E46" s="18"/>
    </row>
    <row r="47" spans="1:5" x14ac:dyDescent="0.25">
      <c r="A47" s="18">
        <v>1994</v>
      </c>
      <c r="B47" s="75">
        <v>60883</v>
      </c>
      <c r="C47" s="32">
        <v>21556</v>
      </c>
      <c r="D47" s="18"/>
      <c r="E47" s="18"/>
    </row>
    <row r="48" spans="1:5" x14ac:dyDescent="0.25">
      <c r="A48" s="18">
        <v>1995</v>
      </c>
      <c r="B48" s="75">
        <v>60883</v>
      </c>
      <c r="C48" s="32">
        <v>19750</v>
      </c>
      <c r="D48" s="18"/>
      <c r="E48" s="18"/>
    </row>
    <row r="49" spans="1:5" x14ac:dyDescent="0.25">
      <c r="A49" s="18">
        <v>1996</v>
      </c>
      <c r="B49" s="32">
        <v>57779</v>
      </c>
      <c r="C49" s="32">
        <v>20413</v>
      </c>
      <c r="D49" s="18"/>
      <c r="E49" s="18"/>
    </row>
    <row r="50" spans="1:5" x14ac:dyDescent="0.25">
      <c r="A50" s="18">
        <v>1997</v>
      </c>
      <c r="B50" s="32">
        <v>55140</v>
      </c>
      <c r="C50" s="32">
        <v>19750</v>
      </c>
      <c r="D50" s="18"/>
      <c r="E50" s="18"/>
    </row>
    <row r="51" spans="1:5" x14ac:dyDescent="0.25">
      <c r="A51" s="18">
        <v>1998</v>
      </c>
      <c r="B51" s="32">
        <v>60985</v>
      </c>
      <c r="C51" s="32">
        <v>18916</v>
      </c>
      <c r="D51" s="18"/>
      <c r="E51" s="18"/>
    </row>
    <row r="52" spans="1:5" x14ac:dyDescent="0.25">
      <c r="A52" s="18">
        <v>1999</v>
      </c>
      <c r="B52" s="75">
        <v>68883</v>
      </c>
      <c r="C52" s="32">
        <v>23588</v>
      </c>
      <c r="D52" s="18"/>
      <c r="E52" s="18"/>
    </row>
    <row r="53" spans="1:5" x14ac:dyDescent="0.25">
      <c r="A53" s="18">
        <v>2000</v>
      </c>
      <c r="B53" s="75">
        <v>70601</v>
      </c>
      <c r="C53" s="32">
        <v>22525</v>
      </c>
      <c r="D53" s="18"/>
      <c r="E53" s="18"/>
    </row>
    <row r="54" spans="1:5" x14ac:dyDescent="0.25">
      <c r="A54" s="18">
        <v>2001</v>
      </c>
      <c r="B54" s="75"/>
      <c r="C54" s="32"/>
      <c r="D54" s="18"/>
      <c r="E54" s="18"/>
    </row>
    <row r="55" spans="1:5" x14ac:dyDescent="0.25">
      <c r="A55" s="18">
        <v>2002</v>
      </c>
      <c r="B55" s="75">
        <v>60900</v>
      </c>
      <c r="C55" s="32">
        <v>21850</v>
      </c>
      <c r="D55" s="18"/>
      <c r="E55" s="18"/>
    </row>
    <row r="56" spans="1:5" x14ac:dyDescent="0.25">
      <c r="A56" s="18">
        <v>2003</v>
      </c>
      <c r="B56" s="32">
        <v>60900</v>
      </c>
      <c r="C56" s="32">
        <v>21850</v>
      </c>
      <c r="D56" s="18"/>
      <c r="E56" s="18"/>
    </row>
    <row r="57" spans="1:5" x14ac:dyDescent="0.25">
      <c r="A57" s="18">
        <v>2004</v>
      </c>
      <c r="B57" s="32">
        <v>65687</v>
      </c>
      <c r="C57" s="32">
        <v>23126</v>
      </c>
      <c r="D57" s="18"/>
      <c r="E57" s="18"/>
    </row>
    <row r="58" spans="1:5" x14ac:dyDescent="0.25">
      <c r="A58" s="18">
        <v>2005</v>
      </c>
      <c r="B58" s="32">
        <v>65687</v>
      </c>
      <c r="C58" s="32">
        <v>23126</v>
      </c>
      <c r="D58" s="18"/>
      <c r="E58" s="18"/>
    </row>
    <row r="59" spans="1:5" x14ac:dyDescent="0.25">
      <c r="A59" s="18">
        <v>2006</v>
      </c>
      <c r="B59" s="32">
        <v>96609.8</v>
      </c>
      <c r="C59" s="32">
        <v>24152.400000000001</v>
      </c>
      <c r="D59" s="18"/>
      <c r="E59" s="18"/>
    </row>
    <row r="60" spans="1:5" x14ac:dyDescent="0.25">
      <c r="A60" s="18">
        <v>2007</v>
      </c>
      <c r="B60" s="32">
        <v>95738</v>
      </c>
      <c r="C60" s="32">
        <v>24011</v>
      </c>
      <c r="D60" s="18"/>
      <c r="E60" s="18"/>
    </row>
    <row r="61" spans="1:5" x14ac:dyDescent="0.25">
      <c r="A61" s="18">
        <v>2008</v>
      </c>
      <c r="B61" s="32">
        <v>96603</v>
      </c>
      <c r="C61" s="32">
        <v>24220</v>
      </c>
      <c r="D61" s="18"/>
      <c r="E61" s="18"/>
    </row>
    <row r="62" spans="1:5" x14ac:dyDescent="0.25">
      <c r="A62" s="18">
        <v>2009</v>
      </c>
      <c r="B62" s="32">
        <v>97539</v>
      </c>
      <c r="C62" s="32">
        <v>24435</v>
      </c>
      <c r="D62" s="18"/>
      <c r="E62" s="18"/>
    </row>
    <row r="63" spans="1:5" x14ac:dyDescent="0.25">
      <c r="A63" s="18">
        <v>2010</v>
      </c>
      <c r="B63" s="32">
        <v>97536</v>
      </c>
      <c r="C63" s="32">
        <v>24608</v>
      </c>
      <c r="D63" s="18"/>
      <c r="E63" s="18"/>
    </row>
    <row r="64" spans="1:5" x14ac:dyDescent="0.25">
      <c r="A64" s="18">
        <v>2011</v>
      </c>
      <c r="B64" s="32">
        <v>96791</v>
      </c>
      <c r="C64" s="32">
        <v>24357</v>
      </c>
      <c r="D64" s="18"/>
      <c r="E64" s="18"/>
    </row>
    <row r="65" spans="1:5" x14ac:dyDescent="0.25">
      <c r="A65" s="18">
        <v>2012</v>
      </c>
      <c r="B65" s="32">
        <v>65687</v>
      </c>
      <c r="C65" s="32">
        <v>25234</v>
      </c>
      <c r="D65" s="18"/>
      <c r="E65" s="18"/>
    </row>
  </sheetData>
  <mergeCells count="1">
    <mergeCell ref="A1:E1"/>
  </mergeCells>
  <printOptions horizontalCentered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7"/>
  <sheetViews>
    <sheetView workbookViewId="0">
      <selection sqref="A1:H26"/>
    </sheetView>
  </sheetViews>
  <sheetFormatPr defaultRowHeight="15" x14ac:dyDescent="0.25"/>
  <cols>
    <col min="1" max="1" width="20.7109375" customWidth="1"/>
  </cols>
  <sheetData>
    <row r="1" spans="1:8" s="12" customFormat="1" ht="21" customHeight="1" x14ac:dyDescent="0.35">
      <c r="A1" s="81" t="s">
        <v>78</v>
      </c>
    </row>
    <row r="2" spans="1:8" s="12" customFormat="1" ht="15.75" customHeight="1" x14ac:dyDescent="0.25"/>
    <row r="3" spans="1:8" ht="15.75" customHeight="1" thickBot="1" x14ac:dyDescent="0.3">
      <c r="A3" s="66" t="s">
        <v>70</v>
      </c>
    </row>
    <row r="4" spans="1:8" ht="15.75" thickBot="1" x14ac:dyDescent="0.3">
      <c r="A4" s="59"/>
      <c r="B4" s="60">
        <v>1975</v>
      </c>
      <c r="C4" s="60">
        <v>1976</v>
      </c>
      <c r="D4" s="60">
        <v>1977</v>
      </c>
      <c r="E4" s="60">
        <v>1978</v>
      </c>
      <c r="F4" s="60">
        <v>1979</v>
      </c>
      <c r="G4" s="60">
        <v>1980</v>
      </c>
      <c r="H4" s="60">
        <v>1981</v>
      </c>
    </row>
    <row r="5" spans="1:8" x14ac:dyDescent="0.25">
      <c r="A5" s="61" t="s">
        <v>71</v>
      </c>
      <c r="B5" s="62">
        <v>17796</v>
      </c>
      <c r="C5" s="63">
        <v>18717</v>
      </c>
      <c r="D5" s="62">
        <v>19988</v>
      </c>
      <c r="E5" s="62">
        <v>21855</v>
      </c>
      <c r="F5" s="62">
        <v>22583</v>
      </c>
      <c r="G5" s="62">
        <v>23055</v>
      </c>
      <c r="H5" s="62">
        <v>25279</v>
      </c>
    </row>
    <row r="6" spans="1:8" ht="15.75" thickBot="1" x14ac:dyDescent="0.3">
      <c r="A6" s="64" t="s">
        <v>72</v>
      </c>
      <c r="B6" s="65">
        <v>53388</v>
      </c>
      <c r="C6" s="65">
        <v>56151</v>
      </c>
      <c r="D6" s="65">
        <v>52956</v>
      </c>
      <c r="E6" s="65">
        <v>59760</v>
      </c>
      <c r="F6" s="65">
        <v>61839</v>
      </c>
      <c r="G6" s="65">
        <v>64035</v>
      </c>
      <c r="H6" s="65">
        <v>71745</v>
      </c>
    </row>
    <row r="7" spans="1:8" ht="16.5" thickBot="1" x14ac:dyDescent="0.3">
      <c r="A7" s="66"/>
    </row>
    <row r="8" spans="1:8" ht="15.75" thickBot="1" x14ac:dyDescent="0.3">
      <c r="A8" s="59"/>
      <c r="B8" s="60">
        <v>1982</v>
      </c>
      <c r="C8" s="60">
        <v>1983</v>
      </c>
      <c r="D8" s="60">
        <v>1984</v>
      </c>
      <c r="E8" s="60">
        <v>1985</v>
      </c>
      <c r="F8" s="60">
        <v>1986</v>
      </c>
      <c r="G8" s="60">
        <v>1987</v>
      </c>
      <c r="H8" s="60">
        <v>1988</v>
      </c>
    </row>
    <row r="9" spans="1:8" x14ac:dyDescent="0.25">
      <c r="A9" s="61" t="s">
        <v>71</v>
      </c>
      <c r="B9" s="62">
        <v>25305</v>
      </c>
      <c r="C9" s="62">
        <v>24812</v>
      </c>
      <c r="D9" s="62">
        <v>26844</v>
      </c>
      <c r="E9" s="62">
        <v>26844</v>
      </c>
      <c r="F9" s="62">
        <v>20656</v>
      </c>
      <c r="G9" s="62">
        <v>22966</v>
      </c>
      <c r="H9" s="62">
        <v>21569</v>
      </c>
    </row>
    <row r="10" spans="1:8" ht="15.75" thickBot="1" x14ac:dyDescent="0.3">
      <c r="A10" s="64" t="s">
        <v>72</v>
      </c>
      <c r="B10" s="65">
        <v>73336</v>
      </c>
      <c r="C10" s="65">
        <v>71857</v>
      </c>
      <c r="D10" s="65">
        <v>78730</v>
      </c>
      <c r="E10" s="65">
        <v>26844</v>
      </c>
      <c r="F10" s="65">
        <v>58883</v>
      </c>
      <c r="G10" s="65">
        <v>66028</v>
      </c>
      <c r="H10" s="65">
        <v>63356</v>
      </c>
    </row>
    <row r="11" spans="1:8" ht="15.75" thickBot="1" x14ac:dyDescent="0.3">
      <c r="A11" s="67"/>
    </row>
    <row r="12" spans="1:8" ht="15.75" thickBot="1" x14ac:dyDescent="0.3">
      <c r="A12" s="59"/>
      <c r="B12" s="60">
        <v>1989</v>
      </c>
      <c r="C12" s="60">
        <v>1990</v>
      </c>
      <c r="D12" s="60">
        <v>1991</v>
      </c>
      <c r="E12" s="60">
        <v>1992</v>
      </c>
      <c r="F12" s="60">
        <v>1993</v>
      </c>
      <c r="G12" s="60">
        <v>1994</v>
      </c>
      <c r="H12" s="60">
        <v>1995</v>
      </c>
    </row>
    <row r="13" spans="1:8" x14ac:dyDescent="0.25">
      <c r="A13" s="61" t="s">
        <v>71</v>
      </c>
      <c r="B13" s="62">
        <v>23485</v>
      </c>
      <c r="C13" s="62">
        <v>22235</v>
      </c>
      <c r="D13" s="63" t="s">
        <v>73</v>
      </c>
      <c r="E13" s="62">
        <v>20640</v>
      </c>
      <c r="F13" s="62">
        <v>21421</v>
      </c>
      <c r="G13" s="62">
        <v>21556</v>
      </c>
      <c r="H13" s="62">
        <v>19750</v>
      </c>
    </row>
    <row r="14" spans="1:8" ht="15.75" thickBot="1" x14ac:dyDescent="0.3">
      <c r="A14" s="64" t="s">
        <v>72</v>
      </c>
      <c r="B14" s="65">
        <v>66734</v>
      </c>
      <c r="C14" s="65">
        <v>64210</v>
      </c>
      <c r="D14" s="68" t="s">
        <v>74</v>
      </c>
      <c r="E14" s="65">
        <v>58585</v>
      </c>
      <c r="F14" s="65">
        <v>60478</v>
      </c>
      <c r="G14" s="65">
        <v>60883</v>
      </c>
      <c r="H14" s="65">
        <v>55140</v>
      </c>
    </row>
    <row r="15" spans="1:8" ht="15.75" thickBot="1" x14ac:dyDescent="0.3">
      <c r="A15" s="67"/>
    </row>
    <row r="16" spans="1:8" ht="15.75" thickBot="1" x14ac:dyDescent="0.3">
      <c r="A16" s="59"/>
      <c r="B16" s="60">
        <v>1996</v>
      </c>
      <c r="C16" s="60">
        <v>1997</v>
      </c>
      <c r="D16" s="60">
        <v>1998</v>
      </c>
      <c r="E16" s="60">
        <v>1999</v>
      </c>
      <c r="F16" s="60">
        <v>2000</v>
      </c>
      <c r="G16" s="60">
        <v>2001</v>
      </c>
      <c r="H16" s="60">
        <v>2002</v>
      </c>
    </row>
    <row r="17" spans="1:8" x14ac:dyDescent="0.25">
      <c r="A17" s="61" t="s">
        <v>71</v>
      </c>
      <c r="B17" s="62">
        <v>20413</v>
      </c>
      <c r="C17" s="62">
        <v>19750</v>
      </c>
      <c r="D17" s="62">
        <v>18916</v>
      </c>
      <c r="E17" s="62">
        <v>23588</v>
      </c>
      <c r="F17" s="62">
        <v>22525</v>
      </c>
      <c r="G17" s="63" t="s">
        <v>75</v>
      </c>
      <c r="H17" s="62">
        <v>21850</v>
      </c>
    </row>
    <row r="18" spans="1:8" ht="15.75" thickBot="1" x14ac:dyDescent="0.3">
      <c r="A18" s="64" t="s">
        <v>72</v>
      </c>
      <c r="B18" s="65">
        <v>57779</v>
      </c>
      <c r="C18" s="65">
        <v>55140</v>
      </c>
      <c r="D18" s="65">
        <v>60985</v>
      </c>
      <c r="E18" s="65">
        <v>68883</v>
      </c>
      <c r="F18" s="65">
        <v>70601</v>
      </c>
      <c r="G18" s="68" t="s">
        <v>76</v>
      </c>
      <c r="H18" s="65">
        <v>60900</v>
      </c>
    </row>
    <row r="19" spans="1:8" ht="15.75" thickBot="1" x14ac:dyDescent="0.3">
      <c r="A19" s="67"/>
    </row>
    <row r="20" spans="1:8" ht="15.75" thickBot="1" x14ac:dyDescent="0.3">
      <c r="A20" s="59"/>
      <c r="B20" s="60">
        <v>2003</v>
      </c>
      <c r="C20" s="60">
        <v>2004</v>
      </c>
      <c r="D20" s="60">
        <v>2005</v>
      </c>
      <c r="E20" s="60">
        <v>2006</v>
      </c>
      <c r="F20" s="60">
        <v>2007</v>
      </c>
      <c r="G20" s="60">
        <v>2009</v>
      </c>
      <c r="H20" s="60">
        <v>2010</v>
      </c>
    </row>
    <row r="21" spans="1:8" x14ac:dyDescent="0.25">
      <c r="A21" s="61" t="s">
        <v>71</v>
      </c>
      <c r="B21" s="62">
        <v>21850</v>
      </c>
      <c r="C21" s="62">
        <v>23126</v>
      </c>
      <c r="D21" s="62">
        <v>23126</v>
      </c>
      <c r="E21" s="62">
        <v>24152</v>
      </c>
      <c r="F21" s="62">
        <v>24011</v>
      </c>
      <c r="G21" s="62">
        <v>24435</v>
      </c>
      <c r="H21" s="62">
        <v>24608</v>
      </c>
    </row>
    <row r="22" spans="1:8" ht="15.75" thickBot="1" x14ac:dyDescent="0.3">
      <c r="A22" s="64" t="s">
        <v>72</v>
      </c>
      <c r="B22" s="65">
        <v>60900</v>
      </c>
      <c r="C22" s="65">
        <v>65687</v>
      </c>
      <c r="D22" s="65">
        <v>65687</v>
      </c>
      <c r="E22" s="65">
        <v>96610</v>
      </c>
      <c r="F22" s="65">
        <v>96738</v>
      </c>
      <c r="G22" s="65">
        <v>97539</v>
      </c>
      <c r="H22" s="65">
        <v>97536</v>
      </c>
    </row>
    <row r="23" spans="1:8" ht="15.75" thickBot="1" x14ac:dyDescent="0.3">
      <c r="A23" s="67"/>
    </row>
    <row r="24" spans="1:8" ht="15.75" thickBot="1" x14ac:dyDescent="0.3">
      <c r="A24" s="59"/>
      <c r="B24" s="60">
        <v>2011</v>
      </c>
      <c r="C24" s="60">
        <v>2012</v>
      </c>
      <c r="D24" s="69"/>
      <c r="E24" s="69"/>
      <c r="F24" s="69"/>
      <c r="G24" s="69"/>
      <c r="H24" s="69"/>
    </row>
    <row r="25" spans="1:8" x14ac:dyDescent="0.25">
      <c r="A25" s="61" t="s">
        <v>71</v>
      </c>
      <c r="B25" s="62">
        <v>24357</v>
      </c>
      <c r="C25" s="62">
        <v>25234</v>
      </c>
      <c r="D25" s="70"/>
      <c r="E25" s="70"/>
      <c r="F25" s="70"/>
      <c r="G25" s="70"/>
      <c r="H25" s="70"/>
    </row>
    <row r="26" spans="1:8" ht="15.75" thickBot="1" x14ac:dyDescent="0.3">
      <c r="A26" s="64" t="s">
        <v>72</v>
      </c>
      <c r="B26" s="65">
        <v>96791</v>
      </c>
      <c r="C26" s="65">
        <v>65687</v>
      </c>
      <c r="D26" s="71"/>
      <c r="E26" s="71"/>
      <c r="F26" s="71"/>
      <c r="G26" s="71"/>
      <c r="H26" s="71"/>
    </row>
    <row r="27" spans="1:8" x14ac:dyDescent="0.25">
      <c r="A27" s="67"/>
    </row>
    <row r="28" spans="1:8" x14ac:dyDescent="0.25">
      <c r="A28" s="67"/>
    </row>
    <row r="29" spans="1:8" x14ac:dyDescent="0.25">
      <c r="A29" s="67"/>
    </row>
    <row r="30" spans="1:8" x14ac:dyDescent="0.25">
      <c r="A30" s="67"/>
    </row>
    <row r="31" spans="1:8" x14ac:dyDescent="0.25">
      <c r="A31" s="67"/>
    </row>
    <row r="32" spans="1:8" x14ac:dyDescent="0.25">
      <c r="A32" s="67"/>
    </row>
    <row r="33" spans="1:1" x14ac:dyDescent="0.25">
      <c r="A33" s="67"/>
    </row>
    <row r="34" spans="1:1" x14ac:dyDescent="0.25">
      <c r="A34" s="67"/>
    </row>
    <row r="35" spans="1:1" x14ac:dyDescent="0.25">
      <c r="A35" s="67"/>
    </row>
    <row r="36" spans="1:1" x14ac:dyDescent="0.25">
      <c r="A36" s="67"/>
    </row>
    <row r="37" spans="1:1" x14ac:dyDescent="0.25">
      <c r="A37" s="67"/>
    </row>
    <row r="38" spans="1:1" x14ac:dyDescent="0.25">
      <c r="A38" s="67"/>
    </row>
    <row r="39" spans="1:1" x14ac:dyDescent="0.25">
      <c r="A39" s="67"/>
    </row>
    <row r="40" spans="1:1" x14ac:dyDescent="0.25">
      <c r="A40" s="67"/>
    </row>
    <row r="41" spans="1:1" x14ac:dyDescent="0.25">
      <c r="A41" s="67"/>
    </row>
    <row r="42" spans="1:1" x14ac:dyDescent="0.25">
      <c r="A42" s="67"/>
    </row>
    <row r="43" spans="1:1" x14ac:dyDescent="0.25">
      <c r="A43" s="67"/>
    </row>
    <row r="44" spans="1:1" x14ac:dyDescent="0.25">
      <c r="A44" s="67"/>
    </row>
    <row r="45" spans="1:1" x14ac:dyDescent="0.25">
      <c r="A45" s="67"/>
    </row>
    <row r="46" spans="1:1" x14ac:dyDescent="0.25">
      <c r="A46" s="67"/>
    </row>
    <row r="47" spans="1:1" x14ac:dyDescent="0.25">
      <c r="A47" s="6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3"/>
  <sheetViews>
    <sheetView workbookViewId="0">
      <selection activeCell="L29" sqref="L29"/>
    </sheetView>
  </sheetViews>
  <sheetFormatPr defaultColWidth="8.7109375" defaultRowHeight="15" x14ac:dyDescent="0.25"/>
  <cols>
    <col min="1" max="3" width="8.7109375" style="5"/>
    <col min="4" max="4" width="6.85546875" style="5" customWidth="1"/>
    <col min="5" max="16384" width="8.7109375" style="5"/>
  </cols>
  <sheetData>
    <row r="1" spans="1:5" ht="75" customHeight="1" x14ac:dyDescent="0.3">
      <c r="A1" s="113" t="s">
        <v>60</v>
      </c>
      <c r="B1" s="113"/>
      <c r="C1" s="113"/>
      <c r="D1" s="113"/>
      <c r="E1" s="113"/>
    </row>
    <row r="2" spans="1:5" ht="43.15" x14ac:dyDescent="0.3">
      <c r="A2" s="9" t="s">
        <v>59</v>
      </c>
      <c r="B2" s="9" t="s">
        <v>61</v>
      </c>
      <c r="C2" s="9" t="s">
        <v>62</v>
      </c>
      <c r="D2" s="9" t="s">
        <v>63</v>
      </c>
      <c r="E2" s="9" t="s">
        <v>64</v>
      </c>
    </row>
    <row r="3" spans="1:5" ht="14.45" x14ac:dyDescent="0.3">
      <c r="A3" s="6">
        <v>1950</v>
      </c>
      <c r="B3" s="10">
        <v>300</v>
      </c>
      <c r="C3" s="11" t="s">
        <v>65</v>
      </c>
      <c r="D3" s="11" t="s">
        <v>65</v>
      </c>
      <c r="E3" s="11" t="s">
        <v>65</v>
      </c>
    </row>
    <row r="4" spans="1:5" ht="14.45" x14ac:dyDescent="0.3">
      <c r="A4" s="6">
        <v>1951</v>
      </c>
      <c r="B4" s="10">
        <v>600</v>
      </c>
      <c r="C4" s="11" t="s">
        <v>65</v>
      </c>
      <c r="D4" s="11" t="s">
        <v>65</v>
      </c>
      <c r="E4" s="11" t="s">
        <v>65</v>
      </c>
    </row>
    <row r="5" spans="1:5" ht="14.45" x14ac:dyDescent="0.3">
      <c r="A5" s="6">
        <v>1952</v>
      </c>
      <c r="B5" s="10">
        <v>800</v>
      </c>
      <c r="C5" s="11" t="s">
        <v>65</v>
      </c>
      <c r="D5" s="11" t="s">
        <v>65</v>
      </c>
      <c r="E5" s="11" t="s">
        <v>65</v>
      </c>
    </row>
    <row r="6" spans="1:5" ht="14.45" x14ac:dyDescent="0.3">
      <c r="A6" s="6">
        <v>1953</v>
      </c>
      <c r="B6" s="10">
        <v>800</v>
      </c>
      <c r="C6" s="11" t="s">
        <v>65</v>
      </c>
      <c r="D6" s="11" t="s">
        <v>65</v>
      </c>
      <c r="E6" s="11" t="s">
        <v>65</v>
      </c>
    </row>
    <row r="7" spans="1:5" ht="14.45" x14ac:dyDescent="0.3">
      <c r="A7" s="6">
        <v>1954</v>
      </c>
      <c r="B7" s="10">
        <v>800</v>
      </c>
      <c r="C7" s="11" t="s">
        <v>65</v>
      </c>
      <c r="D7" s="11" t="s">
        <v>65</v>
      </c>
      <c r="E7" s="11" t="s">
        <v>65</v>
      </c>
    </row>
    <row r="8" spans="1:5" ht="14.45" x14ac:dyDescent="0.3">
      <c r="A8" s="6">
        <v>1955</v>
      </c>
      <c r="B8" s="10">
        <v>1000</v>
      </c>
      <c r="C8" s="11" t="s">
        <v>65</v>
      </c>
      <c r="D8" s="11" t="s">
        <v>65</v>
      </c>
      <c r="E8" s="11" t="s">
        <v>65</v>
      </c>
    </row>
    <row r="9" spans="1:5" ht="14.45" x14ac:dyDescent="0.3">
      <c r="A9" s="6">
        <v>1956</v>
      </c>
      <c r="B9" s="10">
        <v>1000</v>
      </c>
      <c r="C9" s="11" t="s">
        <v>65</v>
      </c>
      <c r="D9" s="11" t="s">
        <v>65</v>
      </c>
      <c r="E9" s="11" t="s">
        <v>65</v>
      </c>
    </row>
    <row r="10" spans="1:5" ht="14.45" x14ac:dyDescent="0.3">
      <c r="A10" s="6">
        <v>1957</v>
      </c>
      <c r="B10" s="10">
        <v>1200</v>
      </c>
      <c r="C10" s="11" t="s">
        <v>65</v>
      </c>
      <c r="D10" s="11" t="s">
        <v>65</v>
      </c>
      <c r="E10" s="11" t="s">
        <v>65</v>
      </c>
    </row>
    <row r="11" spans="1:5" ht="14.45" x14ac:dyDescent="0.3">
      <c r="A11" s="6">
        <v>1958</v>
      </c>
      <c r="B11" s="10">
        <v>1200</v>
      </c>
      <c r="C11" s="11" t="s">
        <v>65</v>
      </c>
      <c r="D11" s="11" t="s">
        <v>65</v>
      </c>
      <c r="E11" s="11" t="s">
        <v>65</v>
      </c>
    </row>
    <row r="12" spans="1:5" ht="14.45" x14ac:dyDescent="0.3">
      <c r="A12" s="6">
        <v>1959</v>
      </c>
      <c r="B12" s="10">
        <v>1800</v>
      </c>
      <c r="C12" s="11" t="s">
        <v>65</v>
      </c>
      <c r="D12" s="11" t="s">
        <v>65</v>
      </c>
      <c r="E12" s="11" t="s">
        <v>65</v>
      </c>
    </row>
    <row r="13" spans="1:5" ht="14.45" x14ac:dyDescent="0.3">
      <c r="A13" s="6">
        <v>1960</v>
      </c>
      <c r="B13" s="10">
        <v>2400</v>
      </c>
      <c r="C13" s="11" t="s">
        <v>65</v>
      </c>
      <c r="D13" s="11" t="s">
        <v>65</v>
      </c>
      <c r="E13" s="11" t="s">
        <v>65</v>
      </c>
    </row>
    <row r="14" spans="1:5" ht="14.45" x14ac:dyDescent="0.3">
      <c r="A14" s="6">
        <v>1961</v>
      </c>
      <c r="B14" s="10">
        <v>6100</v>
      </c>
      <c r="C14" s="10">
        <v>3200</v>
      </c>
      <c r="D14" s="11" t="s">
        <v>65</v>
      </c>
      <c r="E14" s="11" t="s">
        <v>65</v>
      </c>
    </row>
    <row r="15" spans="1:5" ht="14.45" x14ac:dyDescent="0.3">
      <c r="A15" s="6">
        <v>1962</v>
      </c>
      <c r="B15" s="10">
        <v>11000</v>
      </c>
      <c r="C15" s="10">
        <v>5600</v>
      </c>
      <c r="D15" s="11" t="s">
        <v>65</v>
      </c>
      <c r="E15" s="11" t="s">
        <v>65</v>
      </c>
    </row>
    <row r="16" spans="1:5" ht="14.45" x14ac:dyDescent="0.3">
      <c r="A16" s="6">
        <v>1963</v>
      </c>
      <c r="B16" s="10">
        <v>9700</v>
      </c>
      <c r="C16" s="10">
        <v>4800</v>
      </c>
      <c r="D16" s="11" t="s">
        <v>65</v>
      </c>
      <c r="E16" s="11" t="s">
        <v>65</v>
      </c>
    </row>
    <row r="17" spans="1:5" ht="14.45" x14ac:dyDescent="0.3">
      <c r="A17" s="6">
        <v>1964</v>
      </c>
      <c r="B17" s="10">
        <v>12000</v>
      </c>
      <c r="C17" s="10">
        <v>5740</v>
      </c>
      <c r="D17" s="11" t="s">
        <v>65</v>
      </c>
      <c r="E17" s="11" t="s">
        <v>65</v>
      </c>
    </row>
    <row r="18" spans="1:5" ht="14.45" x14ac:dyDescent="0.3">
      <c r="A18" s="6">
        <v>1965</v>
      </c>
      <c r="B18" s="10">
        <v>16000</v>
      </c>
      <c r="C18" s="10">
        <v>7600</v>
      </c>
      <c r="D18" s="10">
        <v>75</v>
      </c>
      <c r="E18" s="10">
        <v>281</v>
      </c>
    </row>
    <row r="19" spans="1:5" ht="14.45" x14ac:dyDescent="0.3">
      <c r="A19" s="6">
        <v>1966</v>
      </c>
      <c r="B19" s="10">
        <v>22400</v>
      </c>
      <c r="C19" s="10">
        <v>13000</v>
      </c>
      <c r="D19" s="11">
        <v>75</v>
      </c>
      <c r="E19" s="11" t="s">
        <v>65</v>
      </c>
    </row>
    <row r="20" spans="1:5" ht="14.45" x14ac:dyDescent="0.3">
      <c r="A20" s="6">
        <v>1967</v>
      </c>
      <c r="B20" s="10">
        <v>19400</v>
      </c>
      <c r="C20" s="10">
        <v>9500</v>
      </c>
      <c r="D20" s="11" t="s">
        <v>65</v>
      </c>
      <c r="E20" s="11" t="s">
        <v>65</v>
      </c>
    </row>
    <row r="21" spans="1:5" ht="14.45" x14ac:dyDescent="0.3">
      <c r="A21" s="6">
        <v>1968</v>
      </c>
      <c r="B21" s="10">
        <v>18200</v>
      </c>
      <c r="C21" s="10">
        <v>9000</v>
      </c>
      <c r="D21" s="11" t="s">
        <v>65</v>
      </c>
      <c r="E21" s="11" t="s">
        <v>65</v>
      </c>
    </row>
    <row r="22" spans="1:5" ht="14.45" x14ac:dyDescent="0.3">
      <c r="A22" s="6">
        <v>1969</v>
      </c>
      <c r="B22" s="10">
        <v>22900</v>
      </c>
      <c r="C22" s="11" t="s">
        <v>65</v>
      </c>
      <c r="D22" s="11" t="s">
        <v>65</v>
      </c>
      <c r="E22" s="11" t="s">
        <v>65</v>
      </c>
    </row>
    <row r="23" spans="1:5" ht="14.45" x14ac:dyDescent="0.3">
      <c r="A23" s="6">
        <v>1970</v>
      </c>
      <c r="B23" s="11" t="s">
        <v>65</v>
      </c>
      <c r="C23" s="11" t="s">
        <v>65</v>
      </c>
      <c r="D23" s="11" t="s">
        <v>65</v>
      </c>
      <c r="E23" s="11" t="s">
        <v>65</v>
      </c>
    </row>
    <row r="24" spans="1:5" x14ac:dyDescent="0.25">
      <c r="A24" s="6">
        <v>1971</v>
      </c>
      <c r="B24" s="11" t="s">
        <v>65</v>
      </c>
      <c r="C24" s="11" t="s">
        <v>65</v>
      </c>
      <c r="D24" s="11" t="s">
        <v>65</v>
      </c>
      <c r="E24" s="11" t="s">
        <v>65</v>
      </c>
    </row>
    <row r="25" spans="1:5" x14ac:dyDescent="0.25">
      <c r="A25" s="6">
        <v>1972</v>
      </c>
      <c r="B25" s="11" t="s">
        <v>65</v>
      </c>
      <c r="C25" s="11" t="s">
        <v>65</v>
      </c>
      <c r="D25" s="11" t="s">
        <v>65</v>
      </c>
      <c r="E25" s="11" t="s">
        <v>65</v>
      </c>
    </row>
    <row r="26" spans="1:5" x14ac:dyDescent="0.25">
      <c r="A26" s="6">
        <v>1973</v>
      </c>
      <c r="B26" s="11" t="s">
        <v>65</v>
      </c>
      <c r="C26" s="11" t="s">
        <v>65</v>
      </c>
      <c r="D26" s="11" t="s">
        <v>65</v>
      </c>
      <c r="E26" s="11" t="s">
        <v>65</v>
      </c>
    </row>
    <row r="27" spans="1:5" x14ac:dyDescent="0.25">
      <c r="A27" s="6">
        <v>1974</v>
      </c>
      <c r="B27" s="11" t="s">
        <v>65</v>
      </c>
      <c r="C27" s="11" t="s">
        <v>65</v>
      </c>
      <c r="D27" s="11" t="s">
        <v>65</v>
      </c>
      <c r="E27" s="11" t="s">
        <v>65</v>
      </c>
    </row>
    <row r="28" spans="1:5" x14ac:dyDescent="0.25">
      <c r="A28" s="6">
        <v>1975</v>
      </c>
      <c r="B28" s="10">
        <v>53400</v>
      </c>
      <c r="C28" s="10">
        <v>17800</v>
      </c>
      <c r="D28" s="10">
        <v>125</v>
      </c>
      <c r="E28" s="10">
        <v>228</v>
      </c>
    </row>
    <row r="29" spans="1:5" x14ac:dyDescent="0.25">
      <c r="A29" s="6">
        <v>1976</v>
      </c>
      <c r="B29" s="10">
        <v>56200</v>
      </c>
      <c r="C29" s="10">
        <v>18700</v>
      </c>
      <c r="D29" s="10">
        <v>137</v>
      </c>
      <c r="E29" s="10">
        <v>232</v>
      </c>
    </row>
    <row r="30" spans="1:5" x14ac:dyDescent="0.25">
      <c r="A30" s="6">
        <v>1977</v>
      </c>
      <c r="B30" s="10">
        <v>5300</v>
      </c>
      <c r="C30" s="10">
        <v>19800</v>
      </c>
      <c r="D30" s="10">
        <v>143</v>
      </c>
      <c r="E30" s="10">
        <v>233</v>
      </c>
    </row>
    <row r="31" spans="1:5" x14ac:dyDescent="0.25">
      <c r="A31" s="6">
        <v>1978</v>
      </c>
      <c r="B31" s="10">
        <v>59800</v>
      </c>
      <c r="C31" s="10">
        <v>21900</v>
      </c>
      <c r="D31" s="10">
        <v>164</v>
      </c>
      <c r="E31" s="10">
        <v>233</v>
      </c>
    </row>
    <row r="32" spans="1:5" x14ac:dyDescent="0.25">
      <c r="A32" s="6">
        <v>1979</v>
      </c>
      <c r="B32" s="10">
        <v>61800</v>
      </c>
      <c r="C32" s="10">
        <v>22600</v>
      </c>
      <c r="D32" s="10">
        <v>172</v>
      </c>
      <c r="E32" s="10">
        <v>234</v>
      </c>
    </row>
    <row r="33" spans="1:5" x14ac:dyDescent="0.25">
      <c r="A33" s="6">
        <v>1980</v>
      </c>
      <c r="B33" s="10">
        <v>64000</v>
      </c>
      <c r="C33" s="10">
        <v>23100</v>
      </c>
      <c r="D33" s="10">
        <v>187</v>
      </c>
      <c r="E33" s="10">
        <v>240</v>
      </c>
    </row>
    <row r="34" spans="1:5" x14ac:dyDescent="0.25">
      <c r="A34" s="6">
        <v>1981</v>
      </c>
      <c r="B34" s="10">
        <v>71700</v>
      </c>
      <c r="C34" s="10">
        <v>25300</v>
      </c>
      <c r="D34" s="10">
        <v>183</v>
      </c>
      <c r="E34" s="10">
        <v>238</v>
      </c>
    </row>
    <row r="35" spans="1:5" x14ac:dyDescent="0.25">
      <c r="A35" s="6">
        <v>1982</v>
      </c>
      <c r="B35" s="10">
        <v>73300</v>
      </c>
      <c r="C35" s="10">
        <v>25300</v>
      </c>
      <c r="D35" s="10">
        <v>180</v>
      </c>
      <c r="E35" s="10">
        <v>242</v>
      </c>
    </row>
    <row r="36" spans="1:5" x14ac:dyDescent="0.25">
      <c r="A36" s="6">
        <v>1983</v>
      </c>
      <c r="B36" s="10">
        <v>71900</v>
      </c>
      <c r="C36" s="10">
        <v>24800</v>
      </c>
      <c r="D36" s="10">
        <v>188</v>
      </c>
      <c r="E36" s="10">
        <v>243</v>
      </c>
    </row>
    <row r="37" spans="1:5" x14ac:dyDescent="0.25">
      <c r="A37" s="6">
        <v>1984</v>
      </c>
      <c r="B37" s="10">
        <v>78100</v>
      </c>
      <c r="C37" s="10">
        <v>26800</v>
      </c>
      <c r="D37" s="10">
        <v>189</v>
      </c>
      <c r="E37" s="10">
        <v>248</v>
      </c>
    </row>
    <row r="38" spans="1:5" x14ac:dyDescent="0.25">
      <c r="A38" s="6">
        <v>1985</v>
      </c>
      <c r="B38" s="10">
        <v>78100</v>
      </c>
      <c r="C38" s="10">
        <v>26800</v>
      </c>
      <c r="D38" s="10">
        <v>189</v>
      </c>
      <c r="E38" s="10">
        <v>248</v>
      </c>
    </row>
    <row r="39" spans="1:5" x14ac:dyDescent="0.25">
      <c r="A39" s="6">
        <v>1986</v>
      </c>
      <c r="B39" s="10">
        <v>69600</v>
      </c>
      <c r="C39" s="10">
        <v>24200</v>
      </c>
      <c r="D39" s="10">
        <v>174</v>
      </c>
      <c r="E39" s="10">
        <v>249</v>
      </c>
    </row>
    <row r="40" spans="1:5" x14ac:dyDescent="0.25">
      <c r="A40" s="6">
        <v>1987</v>
      </c>
      <c r="B40" s="10">
        <v>66000</v>
      </c>
      <c r="C40" s="10">
        <v>23000</v>
      </c>
      <c r="D40" s="10">
        <v>166</v>
      </c>
      <c r="E40" s="10">
        <v>249</v>
      </c>
    </row>
    <row r="41" spans="1:5" x14ac:dyDescent="0.25">
      <c r="A41" s="6">
        <v>1988</v>
      </c>
      <c r="B41" s="10">
        <v>63400</v>
      </c>
      <c r="C41" s="10">
        <v>21600</v>
      </c>
      <c r="D41" s="10">
        <v>163</v>
      </c>
      <c r="E41" s="10">
        <v>249</v>
      </c>
    </row>
    <row r="42" spans="1:5" x14ac:dyDescent="0.25">
      <c r="A42" s="6">
        <v>1989</v>
      </c>
      <c r="B42" s="10">
        <v>66700</v>
      </c>
      <c r="C42" s="10">
        <v>23500</v>
      </c>
      <c r="D42" s="10">
        <v>168</v>
      </c>
      <c r="E42" s="10">
        <v>239</v>
      </c>
    </row>
    <row r="43" spans="1:5" x14ac:dyDescent="0.25">
      <c r="A43" s="6">
        <v>1990</v>
      </c>
      <c r="B43" s="10">
        <v>64400</v>
      </c>
      <c r="C43" s="10">
        <v>22200</v>
      </c>
      <c r="D43" s="10">
        <v>158</v>
      </c>
      <c r="E43" s="10">
        <v>291</v>
      </c>
    </row>
  </sheetData>
  <mergeCells count="1">
    <mergeCell ref="A1:E1"/>
  </mergeCells>
  <printOptions horizontalCentered="1"/>
  <pageMargins left="0.25" right="0.25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ANN AVG PRECIP SPR PUMP IRR</vt:lpstr>
      <vt:lpstr>ANN AVG PRECIP SPR PUMP</vt:lpstr>
      <vt:lpstr>ANN AVG PRECIP SPR</vt:lpstr>
      <vt:lpstr>ANN AVG PRECIP</vt:lpstr>
      <vt:lpstr>&lt;&lt;--&lt;&lt;--&lt;&lt;--CHARTS</vt:lpstr>
      <vt:lpstr>REFERENCE</vt:lpstr>
      <vt:lpstr>Combined USGS&amp;DWR Pumpage &amp; Irr</vt:lpstr>
      <vt:lpstr>DWR PUMPAGE &amp; CROP INFO</vt:lpstr>
      <vt:lpstr>USGS Pumpage &amp; Irr</vt:lpstr>
      <vt:lpstr>Thompson Springs Flow Data</vt:lpstr>
      <vt:lpstr>DRI Monthly Precip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Tammy Thiel</cp:lastModifiedBy>
  <cp:lastPrinted>2019-02-01T17:37:57Z</cp:lastPrinted>
  <dcterms:created xsi:type="dcterms:W3CDTF">2013-08-15T18:01:16Z</dcterms:created>
  <dcterms:modified xsi:type="dcterms:W3CDTF">2019-02-01T17:38:38Z</dcterms:modified>
</cp:coreProperties>
</file>